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bookViews>
    <workbookView xWindow="0" yWindow="0" windowWidth="19440" windowHeight="8445" tabRatio="456"/>
  </bookViews>
  <sheets>
    <sheet name="Test" sheetId="1" r:id="rId1"/>
    <sheet name="Sheet1" sheetId="4" r:id="rId2"/>
    <sheet name="Feedback" sheetId="2" state="hidden" r:id="rId3"/>
    <sheet name="Comments" sheetId="3" state="hidden" r:id="rId4"/>
  </sheets>
  <calcPr calcId="145621"/>
</workbook>
</file>

<file path=xl/calcChain.xml><?xml version="1.0" encoding="utf-8"?>
<calcChain xmlns="http://schemas.openxmlformats.org/spreadsheetml/2006/main">
  <c r="D6" i="2" l="1"/>
  <c r="C21" i="2"/>
  <c r="C8" i="2"/>
  <c r="Q9" i="1"/>
  <c r="Q10" i="1"/>
  <c r="Q11" i="1"/>
  <c r="Q12" i="1"/>
  <c r="Q13" i="1"/>
  <c r="Q14" i="1"/>
  <c r="Q15" i="1"/>
  <c r="Q16" i="1"/>
  <c r="Q17" i="1"/>
  <c r="Q18" i="1"/>
  <c r="Q54" i="1"/>
  <c r="Q55" i="1"/>
  <c r="Q56" i="1"/>
  <c r="Q57" i="1"/>
  <c r="Q58" i="1"/>
  <c r="Q59" i="1"/>
  <c r="Q60" i="1"/>
  <c r="Q61" i="1"/>
  <c r="Q62" i="1"/>
  <c r="Q63" i="1"/>
  <c r="Q73" i="1"/>
  <c r="Q74" i="1"/>
  <c r="Q75" i="1"/>
  <c r="Q76" i="1"/>
  <c r="Q77" i="1"/>
  <c r="Q78" i="1"/>
  <c r="Q79" i="1"/>
  <c r="Q80" i="1"/>
  <c r="Q81" i="1"/>
  <c r="Q82" i="1"/>
  <c r="Q83" i="1"/>
  <c r="Q84" i="1"/>
  <c r="Q85" i="1"/>
  <c r="Q90" i="1"/>
  <c r="Q91" i="1"/>
  <c r="Q92" i="1"/>
  <c r="Q93" i="1"/>
  <c r="Q104" i="1"/>
  <c r="Q105" i="1"/>
  <c r="Q106" i="1"/>
  <c r="Q107" i="1"/>
  <c r="Q110" i="1"/>
  <c r="Q111" i="1"/>
  <c r="Q115" i="1"/>
  <c r="T119" i="1"/>
  <c r="Q112" i="1"/>
  <c r="Q113" i="1"/>
  <c r="Q114" i="1"/>
  <c r="Q116" i="1"/>
  <c r="Q121" i="1"/>
  <c r="U119" i="1"/>
  <c r="Q117" i="1"/>
  <c r="Q118" i="1"/>
  <c r="Q119" i="1"/>
  <c r="Q120" i="1"/>
  <c r="Q122" i="1"/>
  <c r="Q123" i="1"/>
  <c r="Q124" i="1"/>
  <c r="Q125" i="1"/>
  <c r="Q126" i="1"/>
  <c r="Q127" i="1"/>
  <c r="V119" i="1"/>
  <c r="Q131" i="1"/>
  <c r="Q132" i="1"/>
  <c r="Q133" i="1"/>
  <c r="Q158" i="1"/>
  <c r="Q164" i="1"/>
  <c r="H16" i="2"/>
  <c r="Q159" i="1"/>
  <c r="Q160" i="1"/>
  <c r="Q161" i="1"/>
  <c r="Q162" i="1"/>
  <c r="Q163" i="1"/>
  <c r="Q169" i="1"/>
  <c r="Q170" i="1"/>
  <c r="Q171" i="1"/>
  <c r="Q172" i="1"/>
  <c r="Q173" i="1"/>
  <c r="Q240" i="1"/>
  <c r="Q242" i="1"/>
  <c r="Q244" i="1"/>
  <c r="Q246" i="1"/>
  <c r="Q248" i="1"/>
  <c r="Q254" i="1"/>
  <c r="H19" i="2"/>
  <c r="Q250" i="1"/>
  <c r="Q252" i="1"/>
  <c r="Q271" i="1"/>
  <c r="Q273" i="1"/>
  <c r="Q275" i="1"/>
  <c r="Q277" i="1"/>
  <c r="Q279" i="1"/>
  <c r="Q286" i="1"/>
  <c r="Q287" i="1"/>
  <c r="Q288" i="1"/>
  <c r="Q293" i="1"/>
  <c r="Q295" i="1"/>
  <c r="Q297" i="1"/>
  <c r="Q299" i="1"/>
  <c r="Q301" i="1"/>
  <c r="Q303" i="1"/>
  <c r="Q305" i="1"/>
  <c r="Q86" i="1"/>
  <c r="H17" i="2"/>
  <c r="Q24" i="1"/>
  <c r="Q330" i="1"/>
  <c r="H20" i="2"/>
  <c r="Q174" i="1"/>
  <c r="H18" i="2"/>
  <c r="Q137" i="1"/>
  <c r="H15" i="2"/>
  <c r="Q108" i="1"/>
  <c r="S119" i="1"/>
  <c r="Q65" i="1"/>
  <c r="H11" i="2"/>
  <c r="Q290" i="1"/>
  <c r="H14" i="2"/>
  <c r="Q95" i="1"/>
  <c r="H12" i="2"/>
  <c r="C20" i="2"/>
  <c r="J20" i="2"/>
  <c r="C14" i="2"/>
  <c r="J14" i="2"/>
  <c r="J19" i="2"/>
  <c r="C19" i="2"/>
  <c r="J18" i="2"/>
  <c r="C18" i="2"/>
  <c r="C16" i="2"/>
  <c r="J16" i="2"/>
  <c r="C15" i="2"/>
  <c r="J15" i="2"/>
  <c r="C13" i="2"/>
  <c r="Q129" i="1"/>
  <c r="H13" i="2"/>
  <c r="J13" i="2"/>
  <c r="J12" i="2"/>
  <c r="C12" i="2"/>
  <c r="C17" i="2"/>
  <c r="J17" i="2"/>
  <c r="C11" i="2"/>
  <c r="J11" i="2"/>
  <c r="Q332" i="1"/>
  <c r="H10" i="2"/>
  <c r="J10" i="2"/>
  <c r="J21" i="2"/>
  <c r="C10" i="2"/>
</calcChain>
</file>

<file path=xl/comments1.xml><?xml version="1.0" encoding="utf-8"?>
<comments xmlns="http://schemas.openxmlformats.org/spreadsheetml/2006/main">
  <authors>
    <author/>
  </authors>
  <commentList>
    <comment ref="H9" authorId="0">
      <text>
        <r>
          <rPr>
            <b/>
            <sz val="8"/>
            <color indexed="8"/>
            <rFont val="Tahoma"/>
            <family val="2"/>
          </rPr>
          <t xml:space="preserve">First Name
</t>
        </r>
      </text>
    </comment>
    <comment ref="H10" authorId="0">
      <text>
        <r>
          <rPr>
            <b/>
            <sz val="8"/>
            <color indexed="8"/>
            <rFont val="Tahoma"/>
            <family val="2"/>
          </rPr>
          <t xml:space="preserve">Second Name
</t>
        </r>
      </text>
    </comment>
  </commentList>
</comments>
</file>

<file path=xl/sharedStrings.xml><?xml version="1.0" encoding="utf-8"?>
<sst xmlns="http://schemas.openxmlformats.org/spreadsheetml/2006/main" count="495" uniqueCount="381">
  <si>
    <t>Baseline Test</t>
  </si>
  <si>
    <t>Q1</t>
  </si>
  <si>
    <t>Please enter your….</t>
  </si>
  <si>
    <t>First Name</t>
  </si>
  <si>
    <t>Second Name</t>
  </si>
  <si>
    <r>
      <t>Q1</t>
    </r>
    <r>
      <rPr>
        <sz val="12"/>
        <rFont val="Times New Roman"/>
        <family val="1"/>
      </rPr>
      <t>.  Label the 10 pieces of equipment pictured below…..</t>
    </r>
  </si>
  <si>
    <t xml:space="preserve">      </t>
  </si>
  <si>
    <t>Mouse</t>
  </si>
  <si>
    <t>Monitor</t>
  </si>
  <si>
    <t>Scanner</t>
  </si>
  <si>
    <t>Printer</t>
  </si>
  <si>
    <t>Keyboard</t>
  </si>
  <si>
    <t>Disc Drive</t>
  </si>
  <si>
    <t>Speakers</t>
  </si>
  <si>
    <t>Microphone</t>
  </si>
  <si>
    <t>Compact Discs</t>
  </si>
  <si>
    <t>Web Camera</t>
  </si>
  <si>
    <t>Q1 Total</t>
  </si>
  <si>
    <t xml:space="preserve">     </t>
  </si>
  <si>
    <r>
      <t>Q2</t>
    </r>
    <r>
      <rPr>
        <sz val="12"/>
        <rFont val="Times New Roman"/>
        <family val="1"/>
      </rPr>
      <t>.  In ‘Word’ select what you understand by the following 10 icons….</t>
    </r>
  </si>
  <si>
    <t>Q2</t>
  </si>
  <si>
    <t>Left Align</t>
  </si>
  <si>
    <t>Centre</t>
  </si>
  <si>
    <t>Save</t>
  </si>
  <si>
    <t>Underline</t>
  </si>
  <si>
    <t>Italics</t>
  </si>
  <si>
    <t>Right Align</t>
  </si>
  <si>
    <t>Spell Check</t>
  </si>
  <si>
    <t>Justify</t>
  </si>
  <si>
    <t>Backgroud</t>
  </si>
  <si>
    <t>Q2 Total</t>
  </si>
  <si>
    <t>Print Preview</t>
  </si>
  <si>
    <t>Font Colour</t>
  </si>
  <si>
    <t>New Document</t>
  </si>
  <si>
    <t>Bold</t>
  </si>
  <si>
    <t>Change Font</t>
  </si>
  <si>
    <t>Q9</t>
  </si>
  <si>
    <r>
      <t>Q3</t>
    </r>
    <r>
      <rPr>
        <sz val="12"/>
        <rFont val="Times New Roman"/>
        <family val="1"/>
      </rPr>
      <t>.    Select the words that fit the best, to complete the sentences below.</t>
    </r>
  </si>
  <si>
    <t xml:space="preserve">A   Word  Processor  is  a  special  type   of   computer </t>
  </si>
  <si>
    <t xml:space="preserve">    that allows you to  work  with </t>
  </si>
  <si>
    <t>.</t>
  </si>
  <si>
    <t>mistakes</t>
  </si>
  <si>
    <t>font</t>
  </si>
  <si>
    <t xml:space="preserve">You  can  type  words  into   the   computer   using   the </t>
  </si>
  <si>
    <t>.     A word processor that is used in school is Microsoft</t>
  </si>
  <si>
    <t>open</t>
  </si>
  <si>
    <t>printed</t>
  </si>
  <si>
    <t>Unlike   using  a  typewriter,  it  is   easier   to   corrrect</t>
  </si>
  <si>
    <t>.     After finishing work, it can be</t>
  </si>
  <si>
    <t xml:space="preserve">  as a file and</t>
  </si>
  <si>
    <t>edit</t>
  </si>
  <si>
    <t>landscape</t>
  </si>
  <si>
    <t xml:space="preserve">  out.         To   make   changes  to  a  file,   you  can </t>
  </si>
  <si>
    <t xml:space="preserve">   it   and</t>
  </si>
  <si>
    <t xml:space="preserve">  the file.</t>
  </si>
  <si>
    <t>text</t>
  </si>
  <si>
    <t>program</t>
  </si>
  <si>
    <t xml:space="preserve">It   is  possible  to  change  the  size  of  the  text  by  changing  the </t>
  </si>
  <si>
    <t xml:space="preserve">  size.  The page can be changed so that the paper is </t>
  </si>
  <si>
    <t>Word</t>
  </si>
  <si>
    <t>keyboard</t>
  </si>
  <si>
    <t>sideways  and  is  printed  across,  this  layout  is  called</t>
  </si>
  <si>
    <t xml:space="preserve">.     The paper is  normally  printed down the  page,  this layout  </t>
  </si>
  <si>
    <t>portrait</t>
  </si>
  <si>
    <t>saved</t>
  </si>
  <si>
    <t>is  called</t>
  </si>
  <si>
    <t xml:space="preserve">.    When  saving  your  work,  it  must  be  saved  in  the  correct </t>
  </si>
  <si>
    <t>folder</t>
  </si>
  <si>
    <t>Q3</t>
  </si>
  <si>
    <r>
      <t>Q4</t>
    </r>
    <r>
      <rPr>
        <sz val="12"/>
        <rFont val="Times New Roman"/>
        <family val="1"/>
      </rPr>
      <t>.    Give one example that you could use the following programs for….</t>
    </r>
  </si>
  <si>
    <t>Costing of a Disco</t>
  </si>
  <si>
    <t>Typing a Letter</t>
  </si>
  <si>
    <t xml:space="preserve">Word  - </t>
  </si>
  <si>
    <t>→</t>
  </si>
  <si>
    <t>4 Page leaflet</t>
  </si>
  <si>
    <t xml:space="preserve">A presentation </t>
  </si>
  <si>
    <t xml:space="preserve">Powerpoint - </t>
  </si>
  <si>
    <t>Q3 Total</t>
  </si>
  <si>
    <t xml:space="preserve">Publisher - </t>
  </si>
  <si>
    <t xml:space="preserve">Excel - </t>
  </si>
  <si>
    <t xml:space="preserve"> </t>
  </si>
  <si>
    <t>=E1/E2</t>
  </si>
  <si>
    <t>=B1+B2</t>
  </si>
  <si>
    <t>=B1-B2</t>
  </si>
  <si>
    <r>
      <t>Q5</t>
    </r>
    <r>
      <rPr>
        <sz val="12"/>
        <rFont val="Times New Roman"/>
        <family val="1"/>
      </rPr>
      <t xml:space="preserve">.    </t>
    </r>
  </si>
  <si>
    <t>=C1/C2</t>
  </si>
  <si>
    <r>
      <t xml:space="preserve">What formulas will be used to </t>
    </r>
    <r>
      <rPr>
        <b/>
        <sz val="12"/>
        <rFont val="Times New Roman"/>
        <family val="1"/>
      </rPr>
      <t>ADD</t>
    </r>
    <r>
      <rPr>
        <sz val="12"/>
        <rFont val="Times New Roman"/>
        <family val="1"/>
      </rPr>
      <t xml:space="preserve"> the numbers in Row 1 and the numbers in Row 2?</t>
    </r>
  </si>
  <si>
    <t>=A1/A2</t>
  </si>
  <si>
    <t>Column A has been done for you. (Put your answers in the boxes on the right)</t>
  </si>
  <si>
    <t>Answers</t>
  </si>
  <si>
    <t>Q4</t>
  </si>
  <si>
    <t>=C1-C2</t>
  </si>
  <si>
    <t>Column B</t>
  </si>
  <si>
    <t>=D1*D2</t>
  </si>
  <si>
    <t>Column C</t>
  </si>
  <si>
    <t>=A1*A2</t>
  </si>
  <si>
    <t>Column D</t>
  </si>
  <si>
    <t>=B1*B2</t>
  </si>
  <si>
    <t>Column E</t>
  </si>
  <si>
    <t>=D1+D2</t>
  </si>
  <si>
    <t>=E1*E2</t>
  </si>
  <si>
    <r>
      <t xml:space="preserve">What formulas will be used to </t>
    </r>
    <r>
      <rPr>
        <b/>
        <sz val="12"/>
        <rFont val="Times New Roman"/>
        <family val="1"/>
      </rPr>
      <t>SUBTRACT</t>
    </r>
    <r>
      <rPr>
        <sz val="12"/>
        <rFont val="Times New Roman"/>
        <family val="1"/>
      </rPr>
      <t xml:space="preserve"> the numbers in Row 2 from the numbers in Row 1?</t>
    </r>
  </si>
  <si>
    <t>=B1/B2</t>
  </si>
  <si>
    <t>Column A</t>
  </si>
  <si>
    <t>=E1-E2</t>
  </si>
  <si>
    <t>=A1-A2</t>
  </si>
  <si>
    <t>=C1+C2</t>
  </si>
  <si>
    <t>=C1*C2</t>
  </si>
  <si>
    <t>=E1+E2</t>
  </si>
  <si>
    <r>
      <t xml:space="preserve">What formulas will be used to </t>
    </r>
    <r>
      <rPr>
        <b/>
        <sz val="12"/>
        <rFont val="Times New Roman"/>
        <family val="1"/>
      </rPr>
      <t>MULTIPLY</t>
    </r>
    <r>
      <rPr>
        <sz val="12"/>
        <rFont val="Times New Roman"/>
        <family val="1"/>
      </rPr>
      <t xml:space="preserve"> the numbers in Row 1 and the numbers in Row 2?</t>
    </r>
  </si>
  <si>
    <t>=D1-D2</t>
  </si>
  <si>
    <t>=D1/D2</t>
  </si>
  <si>
    <t>+</t>
  </si>
  <si>
    <t>-</t>
  </si>
  <si>
    <t>*</t>
  </si>
  <si>
    <t>/</t>
  </si>
  <si>
    <r>
      <t xml:space="preserve">What formulas will be used to </t>
    </r>
    <r>
      <rPr>
        <b/>
        <sz val="12"/>
        <rFont val="Times New Roman"/>
        <family val="1"/>
      </rPr>
      <t>DIVIDE</t>
    </r>
    <r>
      <rPr>
        <sz val="12"/>
        <rFont val="Times New Roman"/>
        <family val="1"/>
      </rPr>
      <t xml:space="preserve"> the numbers in Row 1 by the numbers in Row 2?</t>
    </r>
  </si>
  <si>
    <t>Total</t>
  </si>
  <si>
    <r>
      <t>Q6</t>
    </r>
    <r>
      <rPr>
        <sz val="12"/>
        <rFont val="Times New Roman"/>
        <family val="1"/>
      </rPr>
      <t>.    Which image would you use for a road sign to the beach?</t>
    </r>
  </si>
  <si>
    <t>Q567</t>
  </si>
  <si>
    <t>A</t>
  </si>
  <si>
    <r>
      <t xml:space="preserve">    </t>
    </r>
    <r>
      <rPr>
        <sz val="20"/>
        <color indexed="8"/>
        <rFont val="Arial Unicode MS"/>
        <family val="2"/>
      </rPr>
      <t>A</t>
    </r>
  </si>
  <si>
    <t>B</t>
  </si>
  <si>
    <t>Answer</t>
  </si>
  <si>
    <r>
      <t>Q7</t>
    </r>
    <r>
      <rPr>
        <sz val="12"/>
        <rFont val="Times New Roman"/>
        <family val="1"/>
      </rPr>
      <t>.    Which image would you use for an article about foot and mouth disease?</t>
    </r>
  </si>
  <si>
    <t>Q567 Total</t>
  </si>
  <si>
    <t xml:space="preserve">      A</t>
  </si>
  <si>
    <r>
      <t>Q8</t>
    </r>
    <r>
      <rPr>
        <sz val="12"/>
        <rFont val="Times New Roman"/>
        <family val="1"/>
      </rPr>
      <t>.    Which image would you use in a glossy magazine for a bakery?</t>
    </r>
  </si>
  <si>
    <t xml:space="preserve">A </t>
  </si>
  <si>
    <r>
      <t>Q9</t>
    </r>
    <r>
      <rPr>
        <sz val="12"/>
        <rFont val="Times New Roman"/>
        <family val="1"/>
      </rPr>
      <t>.    When using presentation software such as Powerpoint, which of the following good practice?</t>
    </r>
  </si>
  <si>
    <t>Q8</t>
  </si>
  <si>
    <t>"Yes" = It is a good idea</t>
  </si>
  <si>
    <t>"No" = It is not a good idea</t>
  </si>
  <si>
    <t xml:space="preserve">Using the same background </t>
  </si>
  <si>
    <t>Using animation on every object</t>
  </si>
  <si>
    <t>Yes</t>
  </si>
  <si>
    <t>No</t>
  </si>
  <si>
    <t xml:space="preserve">Using five different fonts on one page </t>
  </si>
  <si>
    <t xml:space="preserve">Using a consistent layout </t>
  </si>
  <si>
    <t xml:space="preserve">Using as many different colours as possible </t>
  </si>
  <si>
    <t xml:space="preserve">Using sound </t>
  </si>
  <si>
    <r>
      <t>Q10</t>
    </r>
    <r>
      <rPr>
        <sz val="12"/>
        <rFont val="Times New Roman"/>
        <family val="1"/>
      </rPr>
      <t>.   Follow the LOGO instructions and select underneath each question the shape you think will be drawn.</t>
    </r>
  </si>
  <si>
    <t>Q10</t>
  </si>
  <si>
    <t xml:space="preserve">  </t>
  </si>
  <si>
    <t>KEY</t>
  </si>
  <si>
    <t xml:space="preserve">   FD = FORWARD (cm)</t>
  </si>
  <si>
    <t>FD 100</t>
  </si>
  <si>
    <t>FD 90</t>
  </si>
  <si>
    <t xml:space="preserve">   BK = BACKWARDS (cm)</t>
  </si>
  <si>
    <t>RT 90</t>
  </si>
  <si>
    <t>RT 120</t>
  </si>
  <si>
    <t>Triangle</t>
  </si>
  <si>
    <t xml:space="preserve">   RT = RIGHT TURN (Degrees)</t>
  </si>
  <si>
    <t>FD 20</t>
  </si>
  <si>
    <t>Hexagon</t>
  </si>
  <si>
    <t xml:space="preserve">   LT = LEFT TURN (Degrees)</t>
  </si>
  <si>
    <t>Rectangle</t>
  </si>
  <si>
    <t>Circle</t>
  </si>
  <si>
    <t>Square</t>
  </si>
  <si>
    <t>Steps</t>
  </si>
  <si>
    <r>
      <t>Q11</t>
    </r>
    <r>
      <rPr>
        <sz val="12"/>
        <rFont val="Times New Roman"/>
        <family val="1"/>
      </rPr>
      <t>.   Follow the FLOWCHARTS and answer the questions</t>
    </r>
  </si>
  <si>
    <t>Continuous</t>
  </si>
  <si>
    <t>"Output 1" is a Light</t>
  </si>
  <si>
    <t>In Flowchart 1</t>
  </si>
  <si>
    <t xml:space="preserve">          How many times will the light flash?</t>
  </si>
  <si>
    <t>In Flowchart 2</t>
  </si>
  <si>
    <t xml:space="preserve">     How many times will the light flash?</t>
  </si>
  <si>
    <r>
      <t>Q12</t>
    </r>
    <r>
      <rPr>
        <sz val="12"/>
        <rFont val="Times New Roman"/>
        <family val="1"/>
      </rPr>
      <t>.   Look at the table below.  It is from a school database.  Answer the questions below.</t>
    </r>
  </si>
  <si>
    <t>Alexander Cooke</t>
  </si>
  <si>
    <t>Year Tutor</t>
  </si>
  <si>
    <t>Firstname</t>
  </si>
  <si>
    <t>Surname</t>
  </si>
  <si>
    <t>Age</t>
  </si>
  <si>
    <t>Year Group</t>
  </si>
  <si>
    <t>Gender</t>
  </si>
  <si>
    <t>Mary Corcoran</t>
  </si>
  <si>
    <t>Hannah Croft</t>
  </si>
  <si>
    <t>Alexander</t>
  </si>
  <si>
    <t>Cooke</t>
  </si>
  <si>
    <t>Miss Williams</t>
  </si>
  <si>
    <t>Male</t>
  </si>
  <si>
    <t>Louise Ellaway</t>
  </si>
  <si>
    <t>Mary</t>
  </si>
  <si>
    <t>Corcoran</t>
  </si>
  <si>
    <t>Mr Jones</t>
  </si>
  <si>
    <t>Female</t>
  </si>
  <si>
    <t>Thomas Greaves</t>
  </si>
  <si>
    <t>Hannah</t>
  </si>
  <si>
    <t>Croft</t>
  </si>
  <si>
    <t>Louise Heaton</t>
  </si>
  <si>
    <t>Louise</t>
  </si>
  <si>
    <t>Ellaway</t>
  </si>
  <si>
    <t>Joseph Homes</t>
  </si>
  <si>
    <t>Thomas</t>
  </si>
  <si>
    <t>Greaves</t>
  </si>
  <si>
    <t>Mr Burns</t>
  </si>
  <si>
    <t>Gerard Johnson</t>
  </si>
  <si>
    <t>Heaton</t>
  </si>
  <si>
    <t>Lucy Kay</t>
  </si>
  <si>
    <t>Joseph</t>
  </si>
  <si>
    <t>Homes</t>
  </si>
  <si>
    <t>Mr Smith</t>
  </si>
  <si>
    <t>Marie Pickup</t>
  </si>
  <si>
    <t>Gerard</t>
  </si>
  <si>
    <t>Johnson</t>
  </si>
  <si>
    <t>Elizabeth Roberts</t>
  </si>
  <si>
    <t>Lucy</t>
  </si>
  <si>
    <t>Kay</t>
  </si>
  <si>
    <t>Thomas Ryan</t>
  </si>
  <si>
    <t>Marie</t>
  </si>
  <si>
    <t>Pickup</t>
  </si>
  <si>
    <t>Mrs Holt</t>
  </si>
  <si>
    <t>Michelle Simpson</t>
  </si>
  <si>
    <t>Elizabeth</t>
  </si>
  <si>
    <t>Roberts</t>
  </si>
  <si>
    <t>Sean Sutton</t>
  </si>
  <si>
    <t>Ryan</t>
  </si>
  <si>
    <t>Louise Taylor</t>
  </si>
  <si>
    <t>Michelle</t>
  </si>
  <si>
    <t>Simpson</t>
  </si>
  <si>
    <t>Jack Walsh</t>
  </si>
  <si>
    <t>Sean</t>
  </si>
  <si>
    <t>Sutton</t>
  </si>
  <si>
    <t>Emma Williams</t>
  </si>
  <si>
    <t>Taylor</t>
  </si>
  <si>
    <t>Jack</t>
  </si>
  <si>
    <t>Walsh</t>
  </si>
  <si>
    <t>Emma</t>
  </si>
  <si>
    <t>Williams</t>
  </si>
  <si>
    <t>Q11</t>
  </si>
  <si>
    <t>a. What is the name of the oldest pupil in this database?</t>
  </si>
  <si>
    <t>Alphabetically - Surname</t>
  </si>
  <si>
    <t>Alphabetically - Firstname</t>
  </si>
  <si>
    <t xml:space="preserve">b. How many records are visible in this database? </t>
  </si>
  <si>
    <t>Alphabetically - Year Tutor</t>
  </si>
  <si>
    <t>Numerically - Age</t>
  </si>
  <si>
    <t xml:space="preserve">c. How many fields are there in this database? </t>
  </si>
  <si>
    <t>Numerically - Year Group</t>
  </si>
  <si>
    <t>d. How has the database been sorted?</t>
  </si>
  <si>
    <t>e. How many boys are in Year 9?</t>
  </si>
  <si>
    <t>f. Who is the Year Tutor of the male aged 12 with the firstname of Thomas?</t>
  </si>
  <si>
    <r>
      <t xml:space="preserve">g. Which field would you sort to put all the boys </t>
    </r>
    <r>
      <rPr>
        <b/>
        <sz val="12"/>
        <rFont val="Times New Roman"/>
        <family val="1"/>
      </rPr>
      <t>before</t>
    </r>
    <r>
      <rPr>
        <sz val="12"/>
        <rFont val="Times New Roman"/>
        <family val="1"/>
      </rPr>
      <t xml:space="preserve"> the girls?</t>
    </r>
  </si>
  <si>
    <r>
      <t>Q13</t>
    </r>
    <r>
      <rPr>
        <sz val="12"/>
        <rFont val="Times New Roman"/>
        <family val="1"/>
      </rPr>
      <t>. Look at the spreadsheet below and then answer the questions which follow</t>
    </r>
  </si>
  <si>
    <t>C</t>
  </si>
  <si>
    <t>D</t>
  </si>
  <si>
    <t>Name</t>
  </si>
  <si>
    <t>Mark for Test 1</t>
  </si>
  <si>
    <t>Mark for Test 2</t>
  </si>
  <si>
    <t>Total Mark</t>
  </si>
  <si>
    <t>John</t>
  </si>
  <si>
    <t>Helen</t>
  </si>
  <si>
    <t>Catherine</t>
  </si>
  <si>
    <t>Daniel</t>
  </si>
  <si>
    <t>B10</t>
  </si>
  <si>
    <t>George</t>
  </si>
  <si>
    <t>B11</t>
  </si>
  <si>
    <t>Susan</t>
  </si>
  <si>
    <t>D4</t>
  </si>
  <si>
    <t>Class Total</t>
  </si>
  <si>
    <t>C10</t>
  </si>
  <si>
    <t>Class Average</t>
  </si>
  <si>
    <t>A4</t>
  </si>
  <si>
    <t>Q12</t>
  </si>
  <si>
    <t xml:space="preserve">C </t>
  </si>
  <si>
    <t>1.  Write the reference for the cell that has ‘Name’ written in it.</t>
  </si>
  <si>
    <t>D10</t>
  </si>
  <si>
    <t>2.  Which column contains the total marks for the test?</t>
  </si>
  <si>
    <t>B4</t>
  </si>
  <si>
    <t>3.  Which row contains 'Class Total' formulas?</t>
  </si>
  <si>
    <t>A1</t>
  </si>
  <si>
    <t>4.  Helen’s mark for test 1 has been marked again.  It should be 15.  Which cell needs to be changed?</t>
  </si>
  <si>
    <t>5.  Which other cell in the row will change once Helen’s mark for test 1 has changed?</t>
  </si>
  <si>
    <t>internet</t>
  </si>
  <si>
    <t>find</t>
  </si>
  <si>
    <t>The Teacher of this class wants to add up some of the totals and averages for the class.</t>
  </si>
  <si>
    <t>fields</t>
  </si>
  <si>
    <t>Write next to the following formulae the name of the cell reference where she should place the formula.</t>
  </si>
  <si>
    <t>database</t>
  </si>
  <si>
    <t>Updating</t>
  </si>
  <si>
    <t>6.   =Sum(B3:B8)</t>
  </si>
  <si>
    <t>sorted</t>
  </si>
  <si>
    <t>7.   =Sum(C3:C8)</t>
  </si>
  <si>
    <t>data</t>
  </si>
  <si>
    <t>8.   =Sum(D3:D8)</t>
  </si>
  <si>
    <r>
      <t>Q14</t>
    </r>
    <r>
      <rPr>
        <sz val="12"/>
        <rFont val="Times New Roman"/>
        <family val="1"/>
      </rPr>
      <t>.    Select the words that fit the best, to complete the sentences below.</t>
    </r>
  </si>
  <si>
    <t>Q13</t>
  </si>
  <si>
    <t xml:space="preserve">Computerised   records   are   kept   in   a </t>
  </si>
  <si>
    <t xml:space="preserve">     program.</t>
  </si>
  <si>
    <t>Records    can    be</t>
  </si>
  <si>
    <t xml:space="preserve">     into   order   very   quickly.</t>
  </si>
  <si>
    <t>Every   record   contains   a   number   of</t>
  </si>
  <si>
    <t>Each    field    contains</t>
  </si>
  <si>
    <t>You can</t>
  </si>
  <si>
    <t xml:space="preserve">     a  record  very  quickly  in  a  database.</t>
  </si>
  <si>
    <t xml:space="preserve">     is   very   quick,   simple   and   neat.</t>
  </si>
  <si>
    <t>The</t>
  </si>
  <si>
    <t xml:space="preserve">     is   also   known   as   the   world   wide   web.</t>
  </si>
  <si>
    <t>End of Test</t>
  </si>
  <si>
    <t>TOTAL</t>
  </si>
  <si>
    <t>Your Score</t>
  </si>
  <si>
    <t>Out   of</t>
  </si>
  <si>
    <t>Percent</t>
  </si>
  <si>
    <t>↓</t>
  </si>
  <si>
    <t>Computer Hardware</t>
  </si>
  <si>
    <t>─</t>
  </si>
  <si>
    <t>(10)</t>
  </si>
  <si>
    <t>Word Processing</t>
  </si>
  <si>
    <t>Computer Programs</t>
  </si>
  <si>
    <t>(4)</t>
  </si>
  <si>
    <t>Spreadsheet Formulas</t>
  </si>
  <si>
    <t>(19)</t>
  </si>
  <si>
    <t>Spreadsheet Model</t>
  </si>
  <si>
    <t>(8)</t>
  </si>
  <si>
    <t>Presentation Images</t>
  </si>
  <si>
    <t>(3)</t>
  </si>
  <si>
    <t>Presentation Good Practice</t>
  </si>
  <si>
    <t>(6)</t>
  </si>
  <si>
    <t>Word Processing Terms</t>
  </si>
  <si>
    <t>(13)</t>
  </si>
  <si>
    <t>Control</t>
  </si>
  <si>
    <t>(5)</t>
  </si>
  <si>
    <t>Reading a Database</t>
  </si>
  <si>
    <t>(7)</t>
  </si>
  <si>
    <t>Database Terms</t>
  </si>
  <si>
    <t>Licensed to</t>
  </si>
  <si>
    <t>You were able to identify all the parts of a Computer Workstation.</t>
  </si>
  <si>
    <t>You were able to identify some of the parts of a Computer Workstation.</t>
  </si>
  <si>
    <t>You were not able to identify the parts of a Computer Workstation.</t>
  </si>
  <si>
    <t>You recognised the icons used in Word Processing.</t>
  </si>
  <si>
    <t>You recognised some of the icons used in Word Processing.</t>
  </si>
  <si>
    <t>You were not able to recognise the icons used in Word Processing.</t>
  </si>
  <si>
    <t>You are aware of what tasks different computer programs should be used for.</t>
  </si>
  <si>
    <t>You are aware of what some tasks different computer programs should be used for.</t>
  </si>
  <si>
    <t>You are not aware of what tasks different computer programs should be used for.</t>
  </si>
  <si>
    <t>You are able to create formulas using add (+).</t>
  </si>
  <si>
    <t>You were sometimes able to create formulas using add (+).</t>
  </si>
  <si>
    <t>You were not able to create formulas using add (+).</t>
  </si>
  <si>
    <t xml:space="preserve">  You are able to create formulas using subtract (-).</t>
  </si>
  <si>
    <t xml:space="preserve">  You were sometimes able to create formulas using subtract (-).</t>
  </si>
  <si>
    <t xml:space="preserve">  You were not able to create formulas using subtract (-).</t>
  </si>
  <si>
    <t xml:space="preserve">  You are able to create formulas using multiply (*).</t>
  </si>
  <si>
    <t xml:space="preserve">  You were sometimes able to create formulas using multiply (*).</t>
  </si>
  <si>
    <t xml:space="preserve">  You were not able to create formulas using multiply (*).</t>
  </si>
  <si>
    <t xml:space="preserve">  You are able to create formulas using divide (/).</t>
  </si>
  <si>
    <t xml:space="preserve">  You were sometimes able to create formulas using divide (/).</t>
  </si>
  <si>
    <t xml:space="preserve">  You were not able to create formulas using divide (/).</t>
  </si>
  <si>
    <t>You have identified cells on a spreadsheet, and formulas in a model.</t>
  </si>
  <si>
    <t>You have identified some cells on a spreadsheet, and formulas in a model.</t>
  </si>
  <si>
    <t>You have not yet identified cells on a spreadsheet, and formulas in a model.</t>
  </si>
  <si>
    <t>You can choose appropriate images for a purpose.</t>
  </si>
  <si>
    <t>You can usually choose appropriate images for a purpose.</t>
  </si>
  <si>
    <t>You have not chose appropriate images for a purpose.</t>
  </si>
  <si>
    <t>You have an understanding of good practice when presenting work.</t>
  </si>
  <si>
    <t>You have some understanding of good practice when presenting work.</t>
  </si>
  <si>
    <t>You do not yet have an understanding of good practice when presenting work.</t>
  </si>
  <si>
    <t>You understanding a range of computer terms.</t>
  </si>
  <si>
    <t>Reading a model and determine which cells will change.</t>
  </si>
  <si>
    <t>You understanding some of the computer terms.</t>
  </si>
  <si>
    <t>You are not familiar with the computer terms.</t>
  </si>
  <si>
    <t>You are able to follow sequenced instructions.</t>
  </si>
  <si>
    <t>You are sometimes able to follow sequenced instructions.</t>
  </si>
  <si>
    <t>You are not yet able to follow sequenced instructions.</t>
  </si>
  <si>
    <t>You are able to read a database and extract the relevent information from it.</t>
  </si>
  <si>
    <t>You are able to read a database and extract some of the relevent information from it.</t>
  </si>
  <si>
    <t>You have not been able to read the database and extract the relevent information from it.</t>
  </si>
  <si>
    <t>You understand a variety of Database terms.</t>
  </si>
  <si>
    <t>You understand some of  the Database terms.</t>
  </si>
  <si>
    <t>You do not yet know the Database terms.</t>
  </si>
  <si>
    <r>
      <t>Q15</t>
    </r>
    <r>
      <rPr>
        <sz val="12"/>
        <rFont val="Times New Roman"/>
        <family val="1"/>
      </rPr>
      <t>.    BMP, GIF and JPG images are made up of tiny dots called:</t>
    </r>
  </si>
  <si>
    <r>
      <t>Q16</t>
    </r>
    <r>
      <rPr>
        <sz val="12"/>
        <rFont val="Times New Roman"/>
        <family val="1"/>
      </rPr>
      <t>.    Select Bitmap or Vector to show what type of image each is:</t>
    </r>
  </si>
  <si>
    <r>
      <t>Q17</t>
    </r>
    <r>
      <rPr>
        <sz val="12"/>
        <rFont val="Times New Roman"/>
        <family val="1"/>
      </rPr>
      <t>.    Choose the main function of RAM (Randon Access Memory) from the list:</t>
    </r>
  </si>
  <si>
    <r>
      <t>Q18</t>
    </r>
    <r>
      <rPr>
        <sz val="12"/>
        <rFont val="Times New Roman"/>
        <family val="1"/>
      </rPr>
      <t>.    Choose the main function of the computers Processor from the list:</t>
    </r>
  </si>
  <si>
    <r>
      <t>Q19</t>
    </r>
    <r>
      <rPr>
        <sz val="12"/>
        <rFont val="Times New Roman"/>
        <family val="1"/>
      </rPr>
      <t>.    Choose the main function of the computers Motherboard from the list:</t>
    </r>
  </si>
  <si>
    <r>
      <t>Q20</t>
    </r>
    <r>
      <rPr>
        <sz val="12"/>
        <rFont val="Times New Roman"/>
        <family val="1"/>
      </rPr>
      <t>.    Choose the strogest computer password from the list:</t>
    </r>
  </si>
  <si>
    <t>Score</t>
  </si>
  <si>
    <t>Level</t>
  </si>
  <si>
    <t>www:</t>
  </si>
  <si>
    <t>ebi:</t>
  </si>
  <si>
    <t>map:</t>
  </si>
  <si>
    <t>www comments</t>
  </si>
  <si>
    <t>Thirsk School</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</si>
</sst>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amily val="2"/>
    </font>
    <font>
      <u/>
      <sz val="24"/>
      <name val="Times New Roman"/>
      <family val="1"/>
    </font>
    <font>
      <sz val="24"/>
      <name val="Times New Roman"/>
      <family val="1"/>
    </font>
    <font>
      <sz val="12"/>
      <name val="Times New Roman"/>
      <family val="1"/>
    </font>
    <font>
      <b/>
      <u/>
      <sz val="12"/>
      <name val="Times New Roman"/>
      <family val="1"/>
    </font>
    <font>
      <sz val="16"/>
      <name val="Arial"/>
      <family val="2"/>
    </font>
    <font>
      <b/>
      <sz val="12"/>
      <name val="Arial"/>
      <family val="2"/>
    </font>
    <font>
      <sz val="20"/>
      <color indexed="10"/>
      <name val="Arial"/>
      <family val="2"/>
    </font>
    <font>
      <b/>
      <sz val="10"/>
      <name val="Arial"/>
      <family val="2"/>
    </font>
    <font>
      <b/>
      <sz val="8"/>
      <color indexed="8"/>
      <name val="Tahoma"/>
      <family val="2"/>
    </font>
    <font>
      <b/>
      <sz val="20"/>
      <name val="Times New Roman"/>
      <family val="1"/>
    </font>
    <font>
      <u/>
      <sz val="12"/>
      <name val="Times New Roman"/>
      <family val="1"/>
    </font>
    <font>
      <b/>
      <sz val="12"/>
      <name val="Times New Roman"/>
      <family val="1"/>
    </font>
    <font>
      <b/>
      <sz val="20"/>
      <name val="Arial"/>
      <family val="2"/>
    </font>
    <font>
      <sz val="14"/>
      <name val="Arial"/>
      <family val="2"/>
    </font>
    <font>
      <sz val="36"/>
      <color indexed="8"/>
      <name val="Arial Unicode MS"/>
      <family val="2"/>
    </font>
    <font>
      <sz val="20"/>
      <color indexed="8"/>
      <name val="Arial Unicode MS"/>
      <family val="2"/>
    </font>
    <font>
      <sz val="36"/>
      <name val="Arial"/>
      <family val="2"/>
    </font>
    <font>
      <sz val="8"/>
      <name val="Arial"/>
      <family val="2"/>
    </font>
    <font>
      <sz val="10"/>
      <color indexed="9"/>
      <name val="Arial"/>
      <family val="2"/>
    </font>
    <font>
      <sz val="18"/>
      <color indexed="10"/>
      <name val="Arial"/>
      <family val="2"/>
    </font>
    <font>
      <sz val="12"/>
      <name val="Arial"/>
      <family val="2"/>
    </font>
    <font>
      <b/>
      <sz val="16"/>
      <name val="Arial"/>
      <family val="2"/>
    </font>
    <font>
      <sz val="20"/>
      <name val="Arial"/>
      <family val="2"/>
    </font>
    <font>
      <sz val="20"/>
      <name val="Balloonist SF"/>
      <family val="2"/>
    </font>
    <font>
      <sz val="26"/>
      <name val="Balloonist SF"/>
      <family val="2"/>
    </font>
    <font>
      <b/>
      <sz val="14"/>
      <name val="Arial"/>
      <family val="2"/>
    </font>
    <font>
      <sz val="10"/>
      <color rgb="FF000000"/>
      <name val="Arial"/>
      <family val="2"/>
    </font>
  </fonts>
  <fills count="6">
    <fill>
      <patternFill patternType="none"/>
    </fill>
    <fill>
      <patternFill patternType="gray125"/>
    </fill>
    <fill>
      <patternFill patternType="solid">
        <fgColor indexed="8"/>
        <bgColor indexed="58"/>
      </patternFill>
    </fill>
    <fill>
      <patternFill patternType="solid">
        <fgColor indexed="13"/>
        <bgColor indexed="34"/>
      </patternFill>
    </fill>
    <fill>
      <patternFill patternType="solid">
        <fgColor indexed="22"/>
        <bgColor indexed="31"/>
      </patternFill>
    </fill>
    <fill>
      <patternFill patternType="solid">
        <fgColor indexed="9"/>
        <bgColor indexed="26"/>
      </patternFill>
    </fill>
  </fills>
  <borders count="23">
    <border>
      <left/>
      <right/>
      <top/>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style="thick">
        <color indexed="8"/>
      </top>
      <bottom/>
      <diagonal/>
    </border>
    <border>
      <left/>
      <right/>
      <top style="thick">
        <color indexed="8"/>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style="thick">
        <color indexed="8"/>
      </right>
      <top/>
      <bottom style="thick">
        <color indexed="8"/>
      </bottom>
      <diagonal/>
    </border>
    <border>
      <left/>
      <right/>
      <top style="thick">
        <color indexed="8"/>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top/>
      <bottom style="thick">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7">
    <xf numFmtId="0" fontId="0" fillId="0" borderId="0" xfId="0"/>
    <xf numFmtId="0" fontId="0" fillId="2" borderId="0" xfId="0" applyFill="1"/>
    <xf numFmtId="0" fontId="1" fillId="2" borderId="0" xfId="0" applyFont="1" applyFill="1" applyAlignment="1">
      <alignment horizontal="left"/>
    </xf>
    <xf numFmtId="0" fontId="0" fillId="2" borderId="0" xfId="0" applyFill="1" applyAlignment="1">
      <alignment horizontal="left"/>
    </xf>
    <xf numFmtId="0" fontId="2"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left"/>
    </xf>
    <xf numFmtId="0" fontId="0" fillId="3" borderId="0" xfId="0" applyFill="1"/>
    <xf numFmtId="0" fontId="4" fillId="3" borderId="0" xfId="0" applyFont="1" applyFill="1" applyAlignment="1">
      <alignment horizontal="left"/>
    </xf>
    <xf numFmtId="0" fontId="5" fillId="3" borderId="0" xfId="0" applyFont="1" applyFill="1" applyAlignment="1">
      <alignment horizontal="left"/>
    </xf>
    <xf numFmtId="0" fontId="6" fillId="3" borderId="0" xfId="0" applyFont="1" applyFill="1" applyAlignment="1">
      <alignment horizontal="left"/>
    </xf>
    <xf numFmtId="0" fontId="7" fillId="3" borderId="0" xfId="0" applyFont="1" applyFill="1" applyAlignment="1">
      <alignment horizontal="left"/>
    </xf>
    <xf numFmtId="0" fontId="8" fillId="3" borderId="0" xfId="0" applyFont="1" applyFill="1" applyAlignment="1">
      <alignment horizontal="left"/>
    </xf>
    <xf numFmtId="0" fontId="8" fillId="3" borderId="0" xfId="0" applyFont="1" applyFill="1" applyAlignment="1">
      <alignment horizontal="right" vertical="center"/>
    </xf>
    <xf numFmtId="0" fontId="8" fillId="3" borderId="0" xfId="0" applyFont="1" applyFill="1" applyAlignment="1">
      <alignment horizontal="left" vertical="center"/>
    </xf>
    <xf numFmtId="0" fontId="10" fillId="3" borderId="0" xfId="0" applyFont="1" applyFill="1" applyAlignment="1">
      <alignment horizontal="left"/>
    </xf>
    <xf numFmtId="0" fontId="0" fillId="3" borderId="0" xfId="0" applyFill="1" applyAlignment="1">
      <alignment horizontal="center"/>
    </xf>
    <xf numFmtId="0" fontId="11" fillId="3" borderId="0" xfId="0" applyFont="1" applyFill="1" applyAlignment="1">
      <alignment horizontal="left"/>
    </xf>
    <xf numFmtId="0" fontId="0" fillId="3" borderId="0" xfId="0" applyFill="1" applyAlignment="1">
      <alignment horizontal="right"/>
    </xf>
    <xf numFmtId="0" fontId="0" fillId="3" borderId="1" xfId="0" applyFill="1" applyBorder="1" applyAlignment="1" applyProtection="1">
      <alignment horizontal="left"/>
      <protection locked="0"/>
    </xf>
    <xf numFmtId="0" fontId="3" fillId="3" borderId="0" xfId="0" applyFont="1" applyFill="1" applyAlignment="1">
      <alignment horizontal="right"/>
    </xf>
    <xf numFmtId="0" fontId="0" fillId="3" borderId="2"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3" fillId="2" borderId="0" xfId="0" applyFont="1" applyFill="1" applyAlignment="1">
      <alignment horizontal="left"/>
    </xf>
    <xf numFmtId="0" fontId="0" fillId="3" borderId="3" xfId="0" applyFill="1" applyBorder="1" applyAlignment="1">
      <alignment horizontal="left"/>
    </xf>
    <xf numFmtId="0" fontId="0" fillId="3" borderId="0" xfId="0" applyFill="1" applyBorder="1" applyAlignment="1">
      <alignment horizontal="left"/>
    </xf>
    <xf numFmtId="0" fontId="12" fillId="3" borderId="0" xfId="0" applyFont="1" applyFill="1" applyAlignment="1">
      <alignment horizontal="left"/>
    </xf>
    <xf numFmtId="0" fontId="13" fillId="3" borderId="0" xfId="0" applyFont="1" applyFill="1" applyAlignment="1">
      <alignment horizontal="center"/>
    </xf>
    <xf numFmtId="49" fontId="0" fillId="2" borderId="0" xfId="0" applyNumberFormat="1" applyFont="1" applyFill="1" applyAlignment="1">
      <alignment horizontal="left"/>
    </xf>
    <xf numFmtId="0" fontId="14" fillId="2" borderId="0" xfId="0" applyFont="1" applyFill="1" applyAlignment="1">
      <alignment horizontal="center"/>
    </xf>
    <xf numFmtId="0" fontId="0" fillId="2" borderId="0" xfId="0" applyFont="1" applyFill="1" applyAlignment="1">
      <alignment horizontal="center"/>
    </xf>
    <xf numFmtId="0" fontId="15" fillId="3" borderId="0" xfId="0" applyFont="1" applyFill="1" applyAlignment="1">
      <alignment horizontal="left"/>
    </xf>
    <xf numFmtId="0" fontId="14" fillId="2" borderId="0" xfId="0" applyFont="1" applyFill="1" applyAlignment="1">
      <alignment horizontal="left"/>
    </xf>
    <xf numFmtId="0" fontId="16" fillId="3" borderId="0" xfId="0" applyFont="1" applyFill="1" applyAlignment="1">
      <alignment horizontal="left"/>
    </xf>
    <xf numFmtId="0" fontId="17" fillId="3" borderId="1" xfId="0" applyFont="1" applyFill="1" applyBorder="1" applyAlignment="1" applyProtection="1">
      <alignment horizontal="left"/>
      <protection locked="0"/>
    </xf>
    <xf numFmtId="0" fontId="3" fillId="3" borderId="0" xfId="0" applyFont="1" applyFill="1" applyAlignment="1">
      <alignment horizontal="left" indent="15"/>
    </xf>
    <xf numFmtId="0" fontId="8" fillId="3" borderId="4" xfId="0" applyFont="1" applyFill="1" applyBorder="1" applyAlignment="1">
      <alignment horizontal="left"/>
    </xf>
    <xf numFmtId="0" fontId="0" fillId="3" borderId="5" xfId="0" applyFill="1" applyBorder="1" applyAlignment="1">
      <alignment horizontal="left"/>
    </xf>
    <xf numFmtId="0" fontId="18" fillId="3" borderId="6" xfId="0" applyFont="1" applyFill="1" applyBorder="1" applyAlignment="1">
      <alignment horizontal="left"/>
    </xf>
    <xf numFmtId="0" fontId="0" fillId="3" borderId="7" xfId="0" applyFill="1" applyBorder="1" applyAlignment="1">
      <alignment horizontal="left"/>
    </xf>
    <xf numFmtId="0" fontId="3" fillId="3" borderId="0" xfId="0" applyFont="1" applyFill="1" applyAlignment="1">
      <alignment horizontal="left" indent="9"/>
    </xf>
    <xf numFmtId="0" fontId="18" fillId="3" borderId="8" xfId="0" applyFont="1" applyFill="1" applyBorder="1" applyAlignment="1">
      <alignment horizontal="left"/>
    </xf>
    <xf numFmtId="0" fontId="0" fillId="3" borderId="9" xfId="0" applyFill="1" applyBorder="1" applyAlignment="1">
      <alignment horizontal="left"/>
    </xf>
    <xf numFmtId="0" fontId="0" fillId="3" borderId="1" xfId="0" applyFill="1" applyBorder="1" applyProtection="1">
      <protection locked="0"/>
    </xf>
    <xf numFmtId="0" fontId="10" fillId="3" borderId="0" xfId="0" applyFont="1" applyFill="1"/>
    <xf numFmtId="0" fontId="3" fillId="0" borderId="0" xfId="0" applyFont="1"/>
    <xf numFmtId="0" fontId="0" fillId="2" borderId="0" xfId="0" applyFont="1" applyFill="1"/>
    <xf numFmtId="0" fontId="8" fillId="0" borderId="0" xfId="0" applyFont="1" applyAlignment="1">
      <alignment horizontal="center"/>
    </xf>
    <xf numFmtId="0" fontId="0" fillId="0" borderId="0" xfId="0" applyFont="1" applyAlignment="1">
      <alignment horizontal="center"/>
    </xf>
    <xf numFmtId="0" fontId="0" fillId="0" borderId="0" xfId="0" applyFont="1"/>
    <xf numFmtId="0" fontId="3" fillId="3" borderId="0" xfId="0" applyFont="1" applyFill="1"/>
    <xf numFmtId="0" fontId="3" fillId="3" borderId="0" xfId="0" applyFont="1" applyFill="1" applyAlignment="1">
      <alignment horizontal="left" indent="1"/>
    </xf>
    <xf numFmtId="0" fontId="0" fillId="3" borderId="1" xfId="0" applyFont="1" applyFill="1" applyBorder="1" applyProtection="1">
      <protection locked="0"/>
    </xf>
    <xf numFmtId="0" fontId="0" fillId="3" borderId="10" xfId="0" applyFill="1" applyBorder="1"/>
    <xf numFmtId="0" fontId="0" fillId="3" borderId="6" xfId="0" applyFill="1" applyBorder="1"/>
    <xf numFmtId="0" fontId="0" fillId="3" borderId="0" xfId="0" applyFill="1" applyBorder="1"/>
    <xf numFmtId="0" fontId="3" fillId="4" borderId="11" xfId="0" applyFont="1" applyFill="1" applyBorder="1" applyAlignment="1">
      <alignment horizontal="center" vertical="top" wrapText="1"/>
    </xf>
    <xf numFmtId="0" fontId="12" fillId="4" borderId="12" xfId="0" applyFont="1" applyFill="1" applyBorder="1" applyAlignment="1">
      <alignment horizontal="center" vertical="top" wrapText="1"/>
    </xf>
    <xf numFmtId="0" fontId="3" fillId="4" borderId="13" xfId="0" applyFont="1" applyFill="1" applyBorder="1" applyAlignment="1">
      <alignment horizontal="center" vertical="top" wrapText="1"/>
    </xf>
    <xf numFmtId="0" fontId="12" fillId="0" borderId="14" xfId="0" applyFont="1" applyFill="1"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0" fontId="12" fillId="0" borderId="14" xfId="0" applyFont="1" applyFill="1" applyBorder="1" applyAlignment="1">
      <alignment vertical="top" wrapText="1"/>
    </xf>
    <xf numFmtId="0" fontId="3" fillId="3" borderId="0" xfId="0" applyFont="1" applyFill="1" applyAlignment="1">
      <alignment horizontal="left" indent="4"/>
    </xf>
    <xf numFmtId="0" fontId="0" fillId="3" borderId="7" xfId="0" applyFill="1" applyBorder="1"/>
    <xf numFmtId="0" fontId="0" fillId="3" borderId="15" xfId="0" applyFill="1" applyBorder="1"/>
    <xf numFmtId="0" fontId="0" fillId="3" borderId="0" xfId="0" applyFont="1" applyFill="1"/>
    <xf numFmtId="0" fontId="3" fillId="3" borderId="0" xfId="0" applyFont="1" applyFill="1" applyAlignment="1">
      <alignment horizontal="left" indent="3"/>
    </xf>
    <xf numFmtId="0" fontId="19" fillId="2" borderId="0" xfId="0" applyFont="1" applyFill="1"/>
    <xf numFmtId="0" fontId="8" fillId="0" borderId="0" xfId="0" applyFont="1" applyFill="1" applyAlignment="1" applyProtection="1">
      <alignment horizontal="center"/>
    </xf>
    <xf numFmtId="0" fontId="0" fillId="0" borderId="0" xfId="0" applyFill="1" applyProtection="1"/>
    <xf numFmtId="0" fontId="8" fillId="5" borderId="4" xfId="0" applyFont="1" applyFill="1" applyBorder="1" applyAlignment="1" applyProtection="1">
      <alignment horizontal="center"/>
    </xf>
    <xf numFmtId="0" fontId="0" fillId="5" borderId="10" xfId="0" applyFill="1" applyBorder="1" applyProtection="1"/>
    <xf numFmtId="0" fontId="0" fillId="5" borderId="5" xfId="0" applyFill="1" applyBorder="1" applyProtection="1"/>
    <xf numFmtId="0" fontId="8" fillId="5" borderId="6" xfId="0" applyFont="1" applyFill="1" applyBorder="1" applyAlignment="1" applyProtection="1">
      <alignment horizontal="center"/>
    </xf>
    <xf numFmtId="0" fontId="0" fillId="5" borderId="0" xfId="0" applyFill="1" applyBorder="1" applyProtection="1"/>
    <xf numFmtId="0" fontId="0" fillId="5" borderId="7" xfId="0" applyFill="1" applyBorder="1" applyProtection="1"/>
    <xf numFmtId="0" fontId="20" fillId="5" borderId="0" xfId="0" applyFont="1" applyFill="1" applyBorder="1" applyAlignment="1" applyProtection="1">
      <alignment horizontal="left"/>
    </xf>
    <xf numFmtId="0" fontId="8" fillId="5" borderId="6" xfId="0" applyFont="1" applyFill="1" applyBorder="1" applyAlignment="1" applyProtection="1">
      <alignment horizontal="center"/>
      <protection locked="0" hidden="1"/>
    </xf>
    <xf numFmtId="0" fontId="21" fillId="5" borderId="1" xfId="0" applyFont="1" applyFill="1" applyBorder="1" applyProtection="1"/>
    <xf numFmtId="0" fontId="22" fillId="5" borderId="16" xfId="0" applyFont="1" applyFill="1" applyBorder="1" applyProtection="1"/>
    <xf numFmtId="0" fontId="0" fillId="5" borderId="3" xfId="0" applyFill="1" applyBorder="1" applyProtection="1"/>
    <xf numFmtId="0" fontId="0" fillId="5" borderId="17" xfId="0" applyFill="1" applyBorder="1" applyProtection="1"/>
    <xf numFmtId="0" fontId="21" fillId="5" borderId="0" xfId="0" applyFont="1" applyFill="1" applyBorder="1" applyProtection="1"/>
    <xf numFmtId="0" fontId="22" fillId="5" borderId="0" xfId="0" applyFont="1" applyFill="1" applyBorder="1" applyProtection="1"/>
    <xf numFmtId="0" fontId="8" fillId="5" borderId="0" xfId="0" applyFont="1" applyFill="1" applyBorder="1" applyProtection="1"/>
    <xf numFmtId="0" fontId="0" fillId="5" borderId="0" xfId="0" applyFont="1" applyFill="1" applyBorder="1" applyAlignment="1" applyProtection="1">
      <alignment horizontal="center" wrapText="1"/>
    </xf>
    <xf numFmtId="0" fontId="0" fillId="5" borderId="7" xfId="0" applyFont="1" applyFill="1" applyBorder="1" applyAlignment="1" applyProtection="1">
      <alignment horizontal="center" wrapText="1"/>
    </xf>
    <xf numFmtId="0" fontId="8" fillId="5" borderId="0" xfId="0" applyFont="1" applyFill="1" applyBorder="1" applyAlignment="1" applyProtection="1">
      <alignment horizontal="center"/>
    </xf>
    <xf numFmtId="0" fontId="8" fillId="5" borderId="7" xfId="0" applyFont="1" applyFill="1" applyBorder="1" applyAlignment="1" applyProtection="1">
      <alignment horizontal="center"/>
    </xf>
    <xf numFmtId="0" fontId="8" fillId="5" borderId="6" xfId="0" applyFont="1" applyFill="1" applyBorder="1" applyAlignment="1" applyProtection="1">
      <alignment horizontal="center" vertical="center" wrapText="1"/>
    </xf>
    <xf numFmtId="0" fontId="0" fillId="5" borderId="0" xfId="0" applyFont="1" applyFill="1" applyBorder="1" applyAlignment="1" applyProtection="1">
      <alignment vertical="center"/>
    </xf>
    <xf numFmtId="0" fontId="23" fillId="5" borderId="0" xfId="0" applyFont="1" applyFill="1" applyBorder="1" applyAlignment="1" applyProtection="1">
      <alignment horizontal="center" vertical="center" wrapText="1"/>
    </xf>
    <xf numFmtId="49" fontId="0" fillId="5" borderId="0" xfId="0" applyNumberFormat="1" applyFont="1" applyFill="1" applyBorder="1" applyAlignment="1" applyProtection="1">
      <alignment horizontal="center" vertical="center"/>
    </xf>
    <xf numFmtId="9" fontId="24" fillId="5" borderId="7" xfId="0" applyNumberFormat="1" applyFont="1" applyFill="1" applyBorder="1" applyAlignment="1" applyProtection="1">
      <alignment horizontal="center" vertical="center"/>
    </xf>
    <xf numFmtId="0" fontId="0" fillId="5" borderId="8" xfId="0" applyFont="1" applyFill="1" applyBorder="1" applyAlignment="1" applyProtection="1">
      <alignment horizontal="center"/>
    </xf>
    <xf numFmtId="0" fontId="0" fillId="5" borderId="15" xfId="0" applyFill="1" applyBorder="1" applyProtection="1"/>
    <xf numFmtId="0" fontId="8" fillId="5" borderId="15" xfId="0" applyFont="1" applyFill="1" applyBorder="1" applyProtection="1"/>
    <xf numFmtId="9" fontId="24" fillId="5" borderId="15" xfId="0" applyNumberFormat="1" applyFont="1" applyFill="1" applyBorder="1" applyAlignment="1" applyProtection="1">
      <alignment horizontal="center" vertical="center"/>
    </xf>
    <xf numFmtId="9" fontId="25" fillId="5" borderId="9" xfId="0" applyNumberFormat="1" applyFont="1" applyFill="1" applyBorder="1" applyAlignment="1" applyProtection="1">
      <alignment horizontal="center" vertical="center"/>
    </xf>
    <xf numFmtId="0" fontId="0" fillId="5" borderId="0" xfId="0" applyFill="1"/>
    <xf numFmtId="0" fontId="0" fillId="0" borderId="0" xfId="0" applyFont="1" applyAlignment="1">
      <alignment wrapText="1"/>
    </xf>
    <xf numFmtId="0" fontId="0" fillId="0" borderId="0" xfId="0" applyAlignment="1">
      <alignment horizontal="right"/>
    </xf>
    <xf numFmtId="0" fontId="0" fillId="0" borderId="0" xfId="0" applyFont="1" applyAlignment="1">
      <alignment horizontal="right" wrapText="1"/>
    </xf>
    <xf numFmtId="1" fontId="0" fillId="0" borderId="0" xfId="0" applyNumberFormat="1"/>
    <xf numFmtId="0" fontId="0" fillId="0" borderId="0" xfId="0" applyNumberFormat="1"/>
    <xf numFmtId="0" fontId="0" fillId="3" borderId="0" xfId="0" applyFill="1" applyBorder="1" applyAlignment="1" applyProtection="1">
      <alignment horizontal="center"/>
      <protection locked="0"/>
    </xf>
    <xf numFmtId="0" fontId="0" fillId="3" borderId="18" xfId="0" applyFill="1" applyBorder="1"/>
    <xf numFmtId="0" fontId="0" fillId="3" borderId="18" xfId="0" applyFill="1" applyBorder="1" applyAlignment="1" applyProtection="1">
      <alignment horizontal="center"/>
      <protection locked="0"/>
    </xf>
    <xf numFmtId="0" fontId="8" fillId="0" borderId="0" xfId="0" applyFont="1"/>
    <xf numFmtId="0" fontId="26" fillId="0" borderId="0" xfId="0" applyFont="1" applyAlignment="1">
      <alignment vertical="top"/>
    </xf>
    <xf numFmtId="0" fontId="8" fillId="0" borderId="0" xfId="0" applyFont="1" applyAlignment="1">
      <alignment vertical="center"/>
    </xf>
    <xf numFmtId="0" fontId="13" fillId="0" borderId="0" xfId="0" applyFont="1" applyAlignment="1">
      <alignment vertical="center"/>
    </xf>
    <xf numFmtId="0" fontId="0" fillId="3" borderId="19" xfId="0" applyFill="1" applyBorder="1" applyAlignment="1">
      <alignment horizontal="center" wrapText="1"/>
    </xf>
    <xf numFmtId="0" fontId="0" fillId="3" borderId="20" xfId="0" applyFill="1" applyBorder="1" applyAlignment="1">
      <alignment horizontal="center" wrapText="1"/>
    </xf>
    <xf numFmtId="0" fontId="0" fillId="3" borderId="21" xfId="0" applyFill="1" applyBorder="1" applyAlignment="1">
      <alignment horizontal="center" wrapText="1"/>
    </xf>
    <xf numFmtId="0" fontId="0" fillId="3" borderId="1" xfId="0" applyFill="1" applyBorder="1" applyAlignment="1" applyProtection="1">
      <alignment horizontal="center"/>
      <protection locked="0"/>
    </xf>
    <xf numFmtId="0" fontId="6" fillId="3" borderId="0" xfId="0" applyFont="1" applyFill="1" applyBorder="1" applyAlignment="1">
      <alignment horizontal="center"/>
    </xf>
    <xf numFmtId="0" fontId="5" fillId="3" borderId="1" xfId="0" applyFont="1" applyFill="1" applyBorder="1" applyAlignment="1" applyProtection="1">
      <alignment horizontal="center"/>
      <protection locked="0"/>
    </xf>
    <xf numFmtId="0" fontId="26" fillId="0" borderId="0" xfId="0" applyFont="1" applyBorder="1" applyAlignment="1">
      <alignment horizontal="center" vertical="top" wrapText="1"/>
    </xf>
    <xf numFmtId="0" fontId="6" fillId="0" borderId="22" xfId="0" applyFont="1" applyBorder="1" applyAlignment="1">
      <alignment horizontal="center" vertical="top" wrapText="1"/>
    </xf>
    <xf numFmtId="0" fontId="26" fillId="0" borderId="22" xfId="0" applyFont="1" applyBorder="1" applyAlignment="1">
      <alignment horizontal="center" vertical="top"/>
    </xf>
    <xf numFmtId="0" fontId="8" fillId="0" borderId="22" xfId="0" applyFont="1" applyBorder="1" applyAlignment="1">
      <alignment horizontal="center"/>
    </xf>
    <xf numFmtId="0" fontId="13" fillId="0" borderId="22" xfId="0" applyFont="1" applyBorder="1" applyAlignment="1">
      <alignment horizontal="center" vertical="center"/>
    </xf>
    <xf numFmtId="0" fontId="22" fillId="0" borderId="22" xfId="0" applyFont="1" applyBorder="1" applyAlignment="1">
      <alignment horizontal="center" vertical="center" wrapText="1"/>
    </xf>
    <xf numFmtId="0" fontId="21" fillId="5" borderId="0" xfId="0" applyFont="1" applyFill="1" applyBorder="1" applyAlignment="1" applyProtection="1">
      <alignment vertical="center" wrapText="1"/>
    </xf>
    <xf numFmtId="0" fontId="21" fillId="5"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wmf"/><Relationship Id="rId26" Type="http://schemas.openxmlformats.org/officeDocument/2006/relationships/image" Target="../media/image27.wmf"/><Relationship Id="rId3" Type="http://schemas.openxmlformats.org/officeDocument/2006/relationships/image" Target="../media/image4.wmf"/><Relationship Id="rId21" Type="http://schemas.openxmlformats.org/officeDocument/2006/relationships/image" Target="../media/image22.wmf"/><Relationship Id="rId7" Type="http://schemas.openxmlformats.org/officeDocument/2006/relationships/image" Target="../media/image8.wmf"/><Relationship Id="rId12" Type="http://schemas.openxmlformats.org/officeDocument/2006/relationships/image" Target="../media/image13.png"/><Relationship Id="rId17" Type="http://schemas.openxmlformats.org/officeDocument/2006/relationships/image" Target="../media/image18.wmf"/><Relationship Id="rId25" Type="http://schemas.openxmlformats.org/officeDocument/2006/relationships/image" Target="../media/image26.wmf"/><Relationship Id="rId2" Type="http://schemas.openxmlformats.org/officeDocument/2006/relationships/image" Target="../media/image3.png"/><Relationship Id="rId16" Type="http://schemas.openxmlformats.org/officeDocument/2006/relationships/image" Target="../media/image17.wmf"/><Relationship Id="rId20" Type="http://schemas.openxmlformats.org/officeDocument/2006/relationships/image" Target="../media/image21.wmf"/><Relationship Id="rId1" Type="http://schemas.openxmlformats.org/officeDocument/2006/relationships/image" Target="../media/image2.wmf"/><Relationship Id="rId6" Type="http://schemas.openxmlformats.org/officeDocument/2006/relationships/image" Target="../media/image7.jpeg"/><Relationship Id="rId11" Type="http://schemas.openxmlformats.org/officeDocument/2006/relationships/image" Target="../media/image12.png"/><Relationship Id="rId24" Type="http://schemas.openxmlformats.org/officeDocument/2006/relationships/image" Target="../media/image25.png"/><Relationship Id="rId5" Type="http://schemas.openxmlformats.org/officeDocument/2006/relationships/image" Target="../media/image6.wmf"/><Relationship Id="rId15" Type="http://schemas.openxmlformats.org/officeDocument/2006/relationships/image" Target="../media/image16.emf"/><Relationship Id="rId23" Type="http://schemas.openxmlformats.org/officeDocument/2006/relationships/image" Target="../media/image24.png"/><Relationship Id="rId10" Type="http://schemas.openxmlformats.org/officeDocument/2006/relationships/image" Target="../media/image11.png"/><Relationship Id="rId19" Type="http://schemas.openxmlformats.org/officeDocument/2006/relationships/image" Target="../media/image20.wmf"/><Relationship Id="rId4" Type="http://schemas.openxmlformats.org/officeDocument/2006/relationships/image" Target="../media/image5.jpeg"/><Relationship Id="rId9" Type="http://schemas.openxmlformats.org/officeDocument/2006/relationships/image" Target="../media/image10.png"/><Relationship Id="rId14" Type="http://schemas.openxmlformats.org/officeDocument/2006/relationships/image" Target="../media/image15.emf"/><Relationship Id="rId22" Type="http://schemas.openxmlformats.org/officeDocument/2006/relationships/image" Target="../media/image23.png"/><Relationship Id="rId27" Type="http://schemas.openxmlformats.org/officeDocument/2006/relationships/image" Target="../media/image28.emf"/></Relationships>
</file>

<file path=xl/drawings/_rels/drawing2.xml.rels><?xml version="1.0" encoding="UTF-8" standalone="yes"?>
<Relationships xmlns="http://schemas.openxmlformats.org/package/2006/relationships"><Relationship Id="rId1" Type="http://schemas.openxmlformats.org/officeDocument/2006/relationships/image" Target="../media/image29.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0.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2</xdr:col>
      <xdr:colOff>76200</xdr:colOff>
      <xdr:row>13</xdr:row>
      <xdr:rowOff>28575</xdr:rowOff>
    </xdr:from>
    <xdr:to>
      <xdr:col>5</xdr:col>
      <xdr:colOff>266700</xdr:colOff>
      <xdr:row>19</xdr:row>
      <xdr:rowOff>104775</xdr:rowOff>
    </xdr:to>
    <xdr:pic>
      <xdr:nvPicPr>
        <xdr:cNvPr id="5637" name="Picture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2114550"/>
          <a:ext cx="2333625" cy="1238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276225</xdr:colOff>
      <xdr:row>13</xdr:row>
      <xdr:rowOff>123825</xdr:rowOff>
    </xdr:from>
    <xdr:to>
      <xdr:col>4</xdr:col>
      <xdr:colOff>590550</xdr:colOff>
      <xdr:row>15</xdr:row>
      <xdr:rowOff>47625</xdr:rowOff>
    </xdr:to>
    <xdr:sp macro="" textlink="">
      <xdr:nvSpPr>
        <xdr:cNvPr id="5638" name="Line 22"/>
        <xdr:cNvSpPr>
          <a:spLocks noChangeShapeType="1"/>
        </xdr:cNvSpPr>
      </xdr:nvSpPr>
      <xdr:spPr bwMode="auto">
        <a:xfrm flipH="1">
          <a:off x="1200150" y="2209800"/>
          <a:ext cx="1047750" cy="32385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123825</xdr:colOff>
      <xdr:row>129</xdr:row>
      <xdr:rowOff>209550</xdr:rowOff>
    </xdr:from>
    <xdr:to>
      <xdr:col>5</xdr:col>
      <xdr:colOff>428625</xdr:colOff>
      <xdr:row>132</xdr:row>
      <xdr:rowOff>171450</xdr:rowOff>
    </xdr:to>
    <xdr:pic>
      <xdr:nvPicPr>
        <xdr:cNvPr id="5639"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47750" y="27984450"/>
          <a:ext cx="1762125" cy="14573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581025</xdr:colOff>
      <xdr:row>129</xdr:row>
      <xdr:rowOff>352425</xdr:rowOff>
    </xdr:from>
    <xdr:to>
      <xdr:col>8</xdr:col>
      <xdr:colOff>171450</xdr:colOff>
      <xdr:row>132</xdr:row>
      <xdr:rowOff>9525</xdr:rowOff>
    </xdr:to>
    <xdr:pic>
      <xdr:nvPicPr>
        <xdr:cNvPr id="5640" name="Picture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48125" y="28127325"/>
          <a:ext cx="1343025" cy="1152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628650</xdr:colOff>
      <xdr:row>137</xdr:row>
      <xdr:rowOff>161925</xdr:rowOff>
    </xdr:from>
    <xdr:to>
      <xdr:col>8</xdr:col>
      <xdr:colOff>152400</xdr:colOff>
      <xdr:row>143</xdr:row>
      <xdr:rowOff>152400</xdr:rowOff>
    </xdr:to>
    <xdr:pic>
      <xdr:nvPicPr>
        <xdr:cNvPr id="5641"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095750" y="30556200"/>
          <a:ext cx="1276350" cy="17240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314325</xdr:colOff>
      <xdr:row>137</xdr:row>
      <xdr:rowOff>66675</xdr:rowOff>
    </xdr:from>
    <xdr:to>
      <xdr:col>5</xdr:col>
      <xdr:colOff>200025</xdr:colOff>
      <xdr:row>142</xdr:row>
      <xdr:rowOff>171450</xdr:rowOff>
    </xdr:to>
    <xdr:pic>
      <xdr:nvPicPr>
        <xdr:cNvPr id="5642" name="Picture 4"/>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38250" y="30460950"/>
          <a:ext cx="1343025" cy="16383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685800</xdr:colOff>
      <xdr:row>149</xdr:row>
      <xdr:rowOff>314325</xdr:rowOff>
    </xdr:from>
    <xdr:to>
      <xdr:col>8</xdr:col>
      <xdr:colOff>247650</xdr:colOff>
      <xdr:row>153</xdr:row>
      <xdr:rowOff>200025</xdr:rowOff>
    </xdr:to>
    <xdr:pic>
      <xdr:nvPicPr>
        <xdr:cNvPr id="5643" name="Picture 3"/>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152900" y="33889950"/>
          <a:ext cx="1314450" cy="1562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561975</xdr:colOff>
      <xdr:row>150</xdr:row>
      <xdr:rowOff>133350</xdr:rowOff>
    </xdr:from>
    <xdr:to>
      <xdr:col>4</xdr:col>
      <xdr:colOff>485775</xdr:colOff>
      <xdr:row>153</xdr:row>
      <xdr:rowOff>104775</xdr:rowOff>
    </xdr:to>
    <xdr:pic>
      <xdr:nvPicPr>
        <xdr:cNvPr id="5644" name="Picture 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00100" y="34080450"/>
          <a:ext cx="1343025" cy="1276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76200</xdr:colOff>
      <xdr:row>54</xdr:row>
      <xdr:rowOff>57150</xdr:rowOff>
    </xdr:from>
    <xdr:to>
      <xdr:col>4</xdr:col>
      <xdr:colOff>619125</xdr:colOff>
      <xdr:row>56</xdr:row>
      <xdr:rowOff>171450</xdr:rowOff>
    </xdr:to>
    <xdr:pic>
      <xdr:nvPicPr>
        <xdr:cNvPr id="5645" name="Picture 16"/>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33550" y="10839450"/>
          <a:ext cx="542925" cy="5143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76200</xdr:colOff>
      <xdr:row>54</xdr:row>
      <xdr:rowOff>38100</xdr:rowOff>
    </xdr:from>
    <xdr:to>
      <xdr:col>7</xdr:col>
      <xdr:colOff>714375</xdr:colOff>
      <xdr:row>57</xdr:row>
      <xdr:rowOff>19050</xdr:rowOff>
    </xdr:to>
    <xdr:pic>
      <xdr:nvPicPr>
        <xdr:cNvPr id="5646" name="Picture 14"/>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514850" y="10820400"/>
          <a:ext cx="638175" cy="5810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66675</xdr:colOff>
      <xdr:row>59</xdr:row>
      <xdr:rowOff>9525</xdr:rowOff>
    </xdr:from>
    <xdr:to>
      <xdr:col>7</xdr:col>
      <xdr:colOff>685800</xdr:colOff>
      <xdr:row>62</xdr:row>
      <xdr:rowOff>19050</xdr:rowOff>
    </xdr:to>
    <xdr:pic>
      <xdr:nvPicPr>
        <xdr:cNvPr id="5647" name="Picture 13"/>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505325" y="11791950"/>
          <a:ext cx="619125" cy="60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85725</xdr:colOff>
      <xdr:row>53</xdr:row>
      <xdr:rowOff>190500</xdr:rowOff>
    </xdr:from>
    <xdr:to>
      <xdr:col>10</xdr:col>
      <xdr:colOff>600075</xdr:colOff>
      <xdr:row>57</xdr:row>
      <xdr:rowOff>9525</xdr:rowOff>
    </xdr:to>
    <xdr:pic>
      <xdr:nvPicPr>
        <xdr:cNvPr id="5648" name="Picture 12"/>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781800" y="10772775"/>
          <a:ext cx="514350" cy="6191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57150</xdr:colOff>
      <xdr:row>103</xdr:row>
      <xdr:rowOff>0</xdr:rowOff>
    </xdr:from>
    <xdr:to>
      <xdr:col>10</xdr:col>
      <xdr:colOff>342900</xdr:colOff>
      <xdr:row>106</xdr:row>
      <xdr:rowOff>104775</xdr:rowOff>
    </xdr:to>
    <xdr:pic>
      <xdr:nvPicPr>
        <xdr:cNvPr id="5649" name="Picture 11"/>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5275" y="22107525"/>
          <a:ext cx="6743700" cy="7334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47625</xdr:colOff>
      <xdr:row>109</xdr:row>
      <xdr:rowOff>38100</xdr:rowOff>
    </xdr:from>
    <xdr:to>
      <xdr:col>10</xdr:col>
      <xdr:colOff>238125</xdr:colOff>
      <xdr:row>112</xdr:row>
      <xdr:rowOff>9525</xdr:rowOff>
    </xdr:to>
    <xdr:pic>
      <xdr:nvPicPr>
        <xdr:cNvPr id="5650" name="Picture 10"/>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85750" y="23402925"/>
          <a:ext cx="6648450" cy="600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66675</xdr:colOff>
      <xdr:row>115</xdr:row>
      <xdr:rowOff>114300</xdr:rowOff>
    </xdr:from>
    <xdr:to>
      <xdr:col>10</xdr:col>
      <xdr:colOff>342900</xdr:colOff>
      <xdr:row>118</xdr:row>
      <xdr:rowOff>104775</xdr:rowOff>
    </xdr:to>
    <xdr:pic>
      <xdr:nvPicPr>
        <xdr:cNvPr id="5651" name="Picture 9"/>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04800" y="24736425"/>
          <a:ext cx="6734175" cy="6191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2</xdr:col>
      <xdr:colOff>47625</xdr:colOff>
      <xdr:row>121</xdr:row>
      <xdr:rowOff>66675</xdr:rowOff>
    </xdr:from>
    <xdr:to>
      <xdr:col>10</xdr:col>
      <xdr:colOff>323850</xdr:colOff>
      <xdr:row>124</xdr:row>
      <xdr:rowOff>133350</xdr:rowOff>
    </xdr:to>
    <xdr:pic>
      <xdr:nvPicPr>
        <xdr:cNvPr id="5652" name="Picture 8"/>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85750" y="25946100"/>
          <a:ext cx="6734175" cy="6953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85725</xdr:colOff>
      <xdr:row>22</xdr:row>
      <xdr:rowOff>104775</xdr:rowOff>
    </xdr:from>
    <xdr:to>
      <xdr:col>3</xdr:col>
      <xdr:colOff>476250</xdr:colOff>
      <xdr:row>24</xdr:row>
      <xdr:rowOff>180975</xdr:rowOff>
    </xdr:to>
    <xdr:sp macro="" textlink="">
      <xdr:nvSpPr>
        <xdr:cNvPr id="5653" name="Line 30"/>
        <xdr:cNvSpPr>
          <a:spLocks noChangeShapeType="1"/>
        </xdr:cNvSpPr>
      </xdr:nvSpPr>
      <xdr:spPr bwMode="auto">
        <a:xfrm>
          <a:off x="1009650" y="3952875"/>
          <a:ext cx="390525" cy="47625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304800</xdr:colOff>
      <xdr:row>184</xdr:row>
      <xdr:rowOff>76200</xdr:rowOff>
    </xdr:from>
    <xdr:to>
      <xdr:col>5</xdr:col>
      <xdr:colOff>76200</xdr:colOff>
      <xdr:row>199</xdr:row>
      <xdr:rowOff>76200</xdr:rowOff>
    </xdr:to>
    <xdr:pic>
      <xdr:nvPicPr>
        <xdr:cNvPr id="5654" name="Picture 7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228725" y="42233850"/>
          <a:ext cx="1228725" cy="29622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8</xdr:col>
      <xdr:colOff>333375</xdr:colOff>
      <xdr:row>182</xdr:row>
      <xdr:rowOff>219075</xdr:rowOff>
    </xdr:from>
    <xdr:to>
      <xdr:col>10</xdr:col>
      <xdr:colOff>209550</xdr:colOff>
      <xdr:row>206</xdr:row>
      <xdr:rowOff>66675</xdr:rowOff>
    </xdr:to>
    <xdr:pic>
      <xdr:nvPicPr>
        <xdr:cNvPr id="5655" name="Picture 76"/>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553075" y="41852850"/>
          <a:ext cx="1352550" cy="47339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161925</xdr:colOff>
      <xdr:row>34</xdr:row>
      <xdr:rowOff>0</xdr:rowOff>
    </xdr:from>
    <xdr:to>
      <xdr:col>5</xdr:col>
      <xdr:colOff>819150</xdr:colOff>
      <xdr:row>40</xdr:row>
      <xdr:rowOff>161925</xdr:rowOff>
    </xdr:to>
    <xdr:pic>
      <xdr:nvPicPr>
        <xdr:cNvPr id="5656" name="Picture 80"/>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085850" y="6210300"/>
          <a:ext cx="2114550" cy="13620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219075</xdr:colOff>
      <xdr:row>33</xdr:row>
      <xdr:rowOff>28575</xdr:rowOff>
    </xdr:from>
    <xdr:to>
      <xdr:col>8</xdr:col>
      <xdr:colOff>523875</xdr:colOff>
      <xdr:row>43</xdr:row>
      <xdr:rowOff>57150</xdr:rowOff>
    </xdr:to>
    <xdr:pic>
      <xdr:nvPicPr>
        <xdr:cNvPr id="5657" name="Picture 81"/>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4657725" y="6038850"/>
          <a:ext cx="1085850" cy="20288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133350</xdr:colOff>
      <xdr:row>33</xdr:row>
      <xdr:rowOff>57150</xdr:rowOff>
    </xdr:from>
    <xdr:to>
      <xdr:col>13</xdr:col>
      <xdr:colOff>495300</xdr:colOff>
      <xdr:row>39</xdr:row>
      <xdr:rowOff>95250</xdr:rowOff>
    </xdr:to>
    <xdr:pic>
      <xdr:nvPicPr>
        <xdr:cNvPr id="5658" name="Picture 82"/>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6829425" y="6067425"/>
          <a:ext cx="2247900" cy="1238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xdr:col>
      <xdr:colOff>533400</xdr:colOff>
      <xdr:row>44</xdr:row>
      <xdr:rowOff>9525</xdr:rowOff>
    </xdr:from>
    <xdr:to>
      <xdr:col>6</xdr:col>
      <xdr:colOff>790575</xdr:colOff>
      <xdr:row>51</xdr:row>
      <xdr:rowOff>104775</xdr:rowOff>
    </xdr:to>
    <xdr:pic>
      <xdr:nvPicPr>
        <xdr:cNvPr id="5659" name="Picture 83"/>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2914650" y="8220075"/>
          <a:ext cx="1343025" cy="14954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9</xdr:col>
      <xdr:colOff>142875</xdr:colOff>
      <xdr:row>44</xdr:row>
      <xdr:rowOff>0</xdr:rowOff>
    </xdr:from>
    <xdr:to>
      <xdr:col>12</xdr:col>
      <xdr:colOff>104775</xdr:colOff>
      <xdr:row>49</xdr:row>
      <xdr:rowOff>38100</xdr:rowOff>
    </xdr:to>
    <xdr:pic>
      <xdr:nvPicPr>
        <xdr:cNvPr id="5660" name="Picture 84"/>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5953125" y="8210550"/>
          <a:ext cx="2000250" cy="10382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9</xdr:col>
      <xdr:colOff>752475</xdr:colOff>
      <xdr:row>13</xdr:row>
      <xdr:rowOff>47625</xdr:rowOff>
    </xdr:from>
    <xdr:to>
      <xdr:col>12</xdr:col>
      <xdr:colOff>485775</xdr:colOff>
      <xdr:row>20</xdr:row>
      <xdr:rowOff>114300</xdr:rowOff>
    </xdr:to>
    <xdr:pic>
      <xdr:nvPicPr>
        <xdr:cNvPr id="5661" name="Picture 85"/>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6562725" y="2133600"/>
          <a:ext cx="1771650" cy="14287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76200</xdr:colOff>
      <xdr:row>13</xdr:row>
      <xdr:rowOff>142875</xdr:rowOff>
    </xdr:from>
    <xdr:to>
      <xdr:col>11</xdr:col>
      <xdr:colOff>123825</xdr:colOff>
      <xdr:row>16</xdr:row>
      <xdr:rowOff>133350</xdr:rowOff>
    </xdr:to>
    <xdr:sp macro="" textlink="">
      <xdr:nvSpPr>
        <xdr:cNvPr id="5662" name="Line 86"/>
        <xdr:cNvSpPr>
          <a:spLocks noChangeShapeType="1"/>
        </xdr:cNvSpPr>
      </xdr:nvSpPr>
      <xdr:spPr bwMode="auto">
        <a:xfrm>
          <a:off x="6772275" y="2228850"/>
          <a:ext cx="657225" cy="55245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76200</xdr:colOff>
      <xdr:row>34</xdr:row>
      <xdr:rowOff>171450</xdr:rowOff>
    </xdr:from>
    <xdr:to>
      <xdr:col>4</xdr:col>
      <xdr:colOff>104775</xdr:colOff>
      <xdr:row>35</xdr:row>
      <xdr:rowOff>104775</xdr:rowOff>
    </xdr:to>
    <xdr:sp macro="" textlink="">
      <xdr:nvSpPr>
        <xdr:cNvPr id="5663" name="Line 88"/>
        <xdr:cNvSpPr>
          <a:spLocks noChangeShapeType="1"/>
        </xdr:cNvSpPr>
      </xdr:nvSpPr>
      <xdr:spPr bwMode="auto">
        <a:xfrm>
          <a:off x="1000125" y="6381750"/>
          <a:ext cx="762000" cy="13335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666750</xdr:colOff>
      <xdr:row>35</xdr:row>
      <xdr:rowOff>38100</xdr:rowOff>
    </xdr:from>
    <xdr:to>
      <xdr:col>8</xdr:col>
      <xdr:colOff>9525</xdr:colOff>
      <xdr:row>36</xdr:row>
      <xdr:rowOff>190500</xdr:rowOff>
    </xdr:to>
    <xdr:sp macro="" textlink="">
      <xdr:nvSpPr>
        <xdr:cNvPr id="5664" name="Line 89"/>
        <xdr:cNvSpPr>
          <a:spLocks noChangeShapeType="1"/>
        </xdr:cNvSpPr>
      </xdr:nvSpPr>
      <xdr:spPr bwMode="auto">
        <a:xfrm>
          <a:off x="4133850" y="6448425"/>
          <a:ext cx="1095375" cy="3524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619125</xdr:colOff>
      <xdr:row>35</xdr:row>
      <xdr:rowOff>76200</xdr:rowOff>
    </xdr:from>
    <xdr:to>
      <xdr:col>11</xdr:col>
      <xdr:colOff>209550</xdr:colOff>
      <xdr:row>37</xdr:row>
      <xdr:rowOff>19050</xdr:rowOff>
    </xdr:to>
    <xdr:sp macro="" textlink="">
      <xdr:nvSpPr>
        <xdr:cNvPr id="5665" name="Line 90"/>
        <xdr:cNvSpPr>
          <a:spLocks noChangeShapeType="1"/>
        </xdr:cNvSpPr>
      </xdr:nvSpPr>
      <xdr:spPr bwMode="auto">
        <a:xfrm>
          <a:off x="6429375" y="6486525"/>
          <a:ext cx="1085850" cy="34290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47625</xdr:colOff>
      <xdr:row>44</xdr:row>
      <xdr:rowOff>123825</xdr:rowOff>
    </xdr:from>
    <xdr:to>
      <xdr:col>5</xdr:col>
      <xdr:colOff>733425</xdr:colOff>
      <xdr:row>45</xdr:row>
      <xdr:rowOff>123825</xdr:rowOff>
    </xdr:to>
    <xdr:sp macro="" textlink="">
      <xdr:nvSpPr>
        <xdr:cNvPr id="5666" name="Line 91"/>
        <xdr:cNvSpPr>
          <a:spLocks noChangeShapeType="1"/>
        </xdr:cNvSpPr>
      </xdr:nvSpPr>
      <xdr:spPr bwMode="auto">
        <a:xfrm>
          <a:off x="2428875" y="8334375"/>
          <a:ext cx="685800" cy="2000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57150</xdr:colOff>
      <xdr:row>44</xdr:row>
      <xdr:rowOff>114300</xdr:rowOff>
    </xdr:from>
    <xdr:to>
      <xdr:col>9</xdr:col>
      <xdr:colOff>676275</xdr:colOff>
      <xdr:row>47</xdr:row>
      <xdr:rowOff>171450</xdr:rowOff>
    </xdr:to>
    <xdr:sp macro="" textlink="">
      <xdr:nvSpPr>
        <xdr:cNvPr id="5667" name="Line 92"/>
        <xdr:cNvSpPr>
          <a:spLocks noChangeShapeType="1"/>
        </xdr:cNvSpPr>
      </xdr:nvSpPr>
      <xdr:spPr bwMode="auto">
        <a:xfrm>
          <a:off x="5276850" y="8324850"/>
          <a:ext cx="1209675" cy="6572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76200</xdr:colOff>
      <xdr:row>58</xdr:row>
      <xdr:rowOff>152400</xdr:rowOff>
    </xdr:from>
    <xdr:to>
      <xdr:col>4</xdr:col>
      <xdr:colOff>628650</xdr:colOff>
      <xdr:row>61</xdr:row>
      <xdr:rowOff>180975</xdr:rowOff>
    </xdr:to>
    <xdr:pic>
      <xdr:nvPicPr>
        <xdr:cNvPr id="5668" name="Picture 96"/>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l="16187"/>
        <a:stretch>
          <a:fillRect/>
        </a:stretch>
      </xdr:blipFill>
      <xdr:spPr bwMode="auto">
        <a:xfrm>
          <a:off x="1733550" y="11734800"/>
          <a:ext cx="552450" cy="628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16187"/>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13</xdr:col>
      <xdr:colOff>47625</xdr:colOff>
      <xdr:row>59</xdr:row>
      <xdr:rowOff>9525</xdr:rowOff>
    </xdr:from>
    <xdr:to>
      <xdr:col>13</xdr:col>
      <xdr:colOff>628650</xdr:colOff>
      <xdr:row>62</xdr:row>
      <xdr:rowOff>104775</xdr:rowOff>
    </xdr:to>
    <xdr:pic>
      <xdr:nvPicPr>
        <xdr:cNvPr id="5669" name="Picture 101"/>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l="5252" t="6657" r="92496" b="90280"/>
        <a:stretch>
          <a:fillRect/>
        </a:stretch>
      </xdr:blipFill>
      <xdr:spPr bwMode="auto">
        <a:xfrm>
          <a:off x="8629650" y="11791950"/>
          <a:ext cx="581025" cy="6953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5252" t="6657" r="92496" b="90280"/>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114300</xdr:colOff>
      <xdr:row>58</xdr:row>
      <xdr:rowOff>142875</xdr:rowOff>
    </xdr:from>
    <xdr:to>
      <xdr:col>11</xdr:col>
      <xdr:colOff>114300</xdr:colOff>
      <xdr:row>62</xdr:row>
      <xdr:rowOff>114300</xdr:rowOff>
    </xdr:to>
    <xdr:pic>
      <xdr:nvPicPr>
        <xdr:cNvPr id="5670" name="Picture 102"/>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l="742" t="6741" r="97032" b="90565"/>
        <a:stretch>
          <a:fillRect/>
        </a:stretch>
      </xdr:blipFill>
      <xdr:spPr bwMode="auto">
        <a:xfrm>
          <a:off x="6810375" y="11725275"/>
          <a:ext cx="609600" cy="7715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742" t="6741" r="97032" b="90565"/>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114300</xdr:colOff>
      <xdr:row>64</xdr:row>
      <xdr:rowOff>66675</xdr:rowOff>
    </xdr:from>
    <xdr:to>
      <xdr:col>11</xdr:col>
      <xdr:colOff>104775</xdr:colOff>
      <xdr:row>67</xdr:row>
      <xdr:rowOff>161925</xdr:rowOff>
    </xdr:to>
    <xdr:pic>
      <xdr:nvPicPr>
        <xdr:cNvPr id="5671" name="Picture 103"/>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l="14638" t="6319" r="82578" b="89891"/>
        <a:stretch>
          <a:fillRect/>
        </a:stretch>
      </xdr:blipFill>
      <xdr:spPr bwMode="auto">
        <a:xfrm>
          <a:off x="6810375" y="12868275"/>
          <a:ext cx="600075" cy="7239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14638" t="6319" r="82578" b="89891"/>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7</xdr:col>
      <xdr:colOff>95250</xdr:colOff>
      <xdr:row>64</xdr:row>
      <xdr:rowOff>133350</xdr:rowOff>
    </xdr:from>
    <xdr:to>
      <xdr:col>7</xdr:col>
      <xdr:colOff>666750</xdr:colOff>
      <xdr:row>67</xdr:row>
      <xdr:rowOff>152400</xdr:rowOff>
    </xdr:to>
    <xdr:pic>
      <xdr:nvPicPr>
        <xdr:cNvPr id="5672" name="Picture 104"/>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l="16927" t="6071" r="80544" b="89886"/>
        <a:stretch>
          <a:fillRect/>
        </a:stretch>
      </xdr:blipFill>
      <xdr:spPr bwMode="auto">
        <a:xfrm>
          <a:off x="4533900" y="12934950"/>
          <a:ext cx="571500" cy="6477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16927" t="6071" r="80544" b="89886"/>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4</xdr:col>
      <xdr:colOff>104775</xdr:colOff>
      <xdr:row>64</xdr:row>
      <xdr:rowOff>152400</xdr:rowOff>
    </xdr:from>
    <xdr:to>
      <xdr:col>4</xdr:col>
      <xdr:colOff>666750</xdr:colOff>
      <xdr:row>67</xdr:row>
      <xdr:rowOff>190500</xdr:rowOff>
    </xdr:to>
    <xdr:pic>
      <xdr:nvPicPr>
        <xdr:cNvPr id="5673" name="Picture 105"/>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l="63754" t="9050" r="33099" b="85924"/>
        <a:stretch>
          <a:fillRect/>
        </a:stretch>
      </xdr:blipFill>
      <xdr:spPr bwMode="auto">
        <a:xfrm>
          <a:off x="1762125" y="12954000"/>
          <a:ext cx="561975" cy="6667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l="63754" t="9050" r="33099" b="85924"/>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66675</xdr:colOff>
      <xdr:row>22</xdr:row>
      <xdr:rowOff>180975</xdr:rowOff>
    </xdr:from>
    <xdr:to>
      <xdr:col>9</xdr:col>
      <xdr:colOff>438150</xdr:colOff>
      <xdr:row>31</xdr:row>
      <xdr:rowOff>28575</xdr:rowOff>
    </xdr:to>
    <xdr:pic>
      <xdr:nvPicPr>
        <xdr:cNvPr id="5674" name="Picture 119"/>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3533775" y="4029075"/>
          <a:ext cx="2714625" cy="160972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76200</xdr:colOff>
      <xdr:row>22</xdr:row>
      <xdr:rowOff>85725</xdr:rowOff>
    </xdr:from>
    <xdr:to>
      <xdr:col>7</xdr:col>
      <xdr:colOff>114300</xdr:colOff>
      <xdr:row>24</xdr:row>
      <xdr:rowOff>161925</xdr:rowOff>
    </xdr:to>
    <xdr:sp macro="" textlink="">
      <xdr:nvSpPr>
        <xdr:cNvPr id="5675" name="Line 121"/>
        <xdr:cNvSpPr>
          <a:spLocks noChangeShapeType="1"/>
        </xdr:cNvSpPr>
      </xdr:nvSpPr>
      <xdr:spPr bwMode="auto">
        <a:xfrm>
          <a:off x="3543300" y="3933825"/>
          <a:ext cx="1009650" cy="47625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104775</xdr:colOff>
      <xdr:row>22</xdr:row>
      <xdr:rowOff>19050</xdr:rowOff>
    </xdr:from>
    <xdr:to>
      <xdr:col>13</xdr:col>
      <xdr:colOff>381000</xdr:colOff>
      <xdr:row>30</xdr:row>
      <xdr:rowOff>76200</xdr:rowOff>
    </xdr:to>
    <xdr:pic>
      <xdr:nvPicPr>
        <xdr:cNvPr id="5676" name="Picture 122"/>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6800850" y="3867150"/>
          <a:ext cx="2162175" cy="1619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10</xdr:col>
      <xdr:colOff>57150</xdr:colOff>
      <xdr:row>22</xdr:row>
      <xdr:rowOff>114300</xdr:rowOff>
    </xdr:from>
    <xdr:to>
      <xdr:col>12</xdr:col>
      <xdr:colOff>47625</xdr:colOff>
      <xdr:row>25</xdr:row>
      <xdr:rowOff>104775</xdr:rowOff>
    </xdr:to>
    <xdr:sp macro="" textlink="">
      <xdr:nvSpPr>
        <xdr:cNvPr id="5677" name="Line 123"/>
        <xdr:cNvSpPr>
          <a:spLocks noChangeShapeType="1"/>
        </xdr:cNvSpPr>
      </xdr:nvSpPr>
      <xdr:spPr bwMode="auto">
        <a:xfrm>
          <a:off x="6753225" y="3962400"/>
          <a:ext cx="1143000" cy="590550"/>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2</xdr:col>
          <xdr:colOff>76200</xdr:colOff>
          <xdr:row>24</xdr:row>
          <xdr:rowOff>142875</xdr:rowOff>
        </xdr:from>
        <xdr:to>
          <xdr:col>5</xdr:col>
          <xdr:colOff>323850</xdr:colOff>
          <xdr:row>28</xdr:row>
          <xdr:rowOff>171450</xdr:rowOff>
        </xdr:to>
        <xdr:sp macro="" textlink="">
          <xdr:nvSpPr>
            <xdr:cNvPr id="1068" name="Picture 17" hidden="1">
              <a:extLst>
                <a:ext uri="{63B3BB69-23CF-44E3-9099-C40C66FF867C}">
                  <a14:compatExt spid="_x0000_s1068"/>
                </a:ext>
              </a:extLst>
            </xdr:cNvPr>
            <xdr:cNvSpPr/>
          </xdr:nvSpPr>
          <xdr:spPr>
            <a:xfrm>
              <a:off x="0" y="0"/>
              <a:ext cx="0" cy="0"/>
            </a:xfrm>
            <a:prstGeom prst="rect">
              <a:avLst/>
            </a:prstGeom>
          </xdr:spPr>
        </xdr:sp>
        <xdr:clientData/>
      </xdr:twoCellAnchor>
    </mc:Choice>
    <mc:Fallback/>
  </mc:AlternateContent>
  <xdr:twoCellAnchor editAs="oneCell">
    <xdr:from>
      <xdr:col>4</xdr:col>
      <xdr:colOff>428625</xdr:colOff>
      <xdr:row>310</xdr:row>
      <xdr:rowOff>28575</xdr:rowOff>
    </xdr:from>
    <xdr:to>
      <xdr:col>9</xdr:col>
      <xdr:colOff>95250</xdr:colOff>
      <xdr:row>316</xdr:row>
      <xdr:rowOff>209550</xdr:rowOff>
    </xdr:to>
    <xdr:pic>
      <xdr:nvPicPr>
        <xdr:cNvPr id="5678" name="Picture 43"/>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085975" y="67351275"/>
          <a:ext cx="38195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28575</xdr:colOff>
          <xdr:row>9</xdr:row>
          <xdr:rowOff>28575</xdr:rowOff>
        </xdr:from>
        <xdr:to>
          <xdr:col>13</xdr:col>
          <xdr:colOff>342900</xdr:colOff>
          <xdr:row>10</xdr:row>
          <xdr:rowOff>180975</xdr:rowOff>
        </xdr:to>
        <xdr:sp macro="" textlink="">
          <xdr:nvSpPr>
            <xdr:cNvPr id="5593" name="Button 1497" hidden="1">
              <a:extLst>
                <a:ext uri="{63B3BB69-23CF-44E3-9099-C40C66FF867C}">
                  <a14:compatExt spid="_x0000_s5593"/>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Mark Test</a:t>
              </a:r>
            </a:p>
            <a:p>
              <a:pPr algn="ctr" rtl="0">
                <a:defRPr sz="1000"/>
              </a:pPr>
              <a:r>
                <a:rPr lang="en-GB" sz="1000" b="0" i="0" u="none" strike="noStrike" baseline="0">
                  <a:solidFill>
                    <a:srgbClr val="000000"/>
                  </a:solidFill>
                  <a:latin typeface="Arial"/>
                  <a:cs typeface="Arial"/>
                </a:rPr>
                <a:t>(Teacher only)</a:t>
              </a:r>
              <a:endParaRPr lang="en-GB"/>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152400</xdr:colOff>
          <xdr:row>1</xdr:row>
          <xdr:rowOff>66675</xdr:rowOff>
        </xdr:from>
        <xdr:to>
          <xdr:col>15</xdr:col>
          <xdr:colOff>171450</xdr:colOff>
          <xdr:row>5</xdr:row>
          <xdr:rowOff>142875</xdr:rowOff>
        </xdr:to>
        <xdr:sp macro="" textlink="">
          <xdr:nvSpPr>
            <xdr:cNvPr id="4097" name="Button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22860" rIns="27432" bIns="22860" anchor="ctr" upright="1"/>
            <a:lstStyle/>
            <a:p>
              <a:pPr algn="ctr" rtl="0">
                <a:defRPr sz="1000"/>
              </a:pPr>
              <a:r>
                <a:rPr lang="en-GB" sz="1000" b="0" i="0" u="none" strike="noStrike" baseline="0">
                  <a:solidFill>
                    <a:srgbClr val="000000"/>
                  </a:solidFill>
                  <a:latin typeface="Arial"/>
                  <a:cs typeface="Arial"/>
                </a:rPr>
                <a:t>Check Score</a:t>
              </a:r>
              <a:endParaRPr lang="en-GB"/>
            </a:p>
          </xdr:txBody>
        </xdr:sp>
        <xdr:clientData fPrintsWithSheet="0"/>
      </xdr:twoCellAnchor>
    </mc:Choice>
    <mc:Fallback/>
  </mc:AlternateContent>
  <xdr:twoCellAnchor>
    <xdr:from>
      <xdr:col>0</xdr:col>
      <xdr:colOff>352425</xdr:colOff>
      <xdr:row>0</xdr:row>
      <xdr:rowOff>219075</xdr:rowOff>
    </xdr:from>
    <xdr:to>
      <xdr:col>9</xdr:col>
      <xdr:colOff>333375</xdr:colOff>
      <xdr:row>0</xdr:row>
      <xdr:rowOff>733425</xdr:rowOff>
    </xdr:to>
    <xdr:sp macro="" textlink="">
      <xdr:nvSpPr>
        <xdr:cNvPr id="4098" name="Text Box 2"/>
        <xdr:cNvSpPr txBox="1">
          <a:spLocks noChangeArrowheads="1"/>
        </xdr:cNvSpPr>
      </xdr:nvSpPr>
      <xdr:spPr bwMode="auto">
        <a:xfrm>
          <a:off x="352425" y="219075"/>
          <a:ext cx="5019675" cy="514350"/>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wrap="square" lIns="36576" tIns="36576" rIns="36576" bIns="36576" anchor="t" upright="1"/>
        <a:lstStyle/>
        <a:p>
          <a:pPr algn="l" rtl="0">
            <a:defRPr sz="1000"/>
          </a:pPr>
          <a:endParaRPr lang="en-GB" sz="1000" b="0" i="0" u="none" strike="noStrike" baseline="0">
            <a:solidFill>
              <a:srgbClr val="000000"/>
            </a:solidFill>
            <a:latin typeface="Calibri"/>
          </a:endParaRPr>
        </a:p>
        <a:p>
          <a:pPr algn="l" rtl="0">
            <a:defRPr sz="1000"/>
          </a:pPr>
          <a:endParaRPr lang="en-GB" sz="1000" b="0" i="0" u="none" strike="noStrike" baseline="0">
            <a:solidFill>
              <a:srgbClr val="000000"/>
            </a:solidFill>
            <a:latin typeface="Calibri"/>
          </a:endParaRPr>
        </a:p>
      </xdr:txBody>
    </xdr:sp>
    <xdr:clientData/>
  </xdr:twoCellAnchor>
  <xdr:twoCellAnchor>
    <xdr:from>
      <xdr:col>6</xdr:col>
      <xdr:colOff>266700</xdr:colOff>
      <xdr:row>0</xdr:row>
      <xdr:rowOff>295275</xdr:rowOff>
    </xdr:from>
    <xdr:to>
      <xdr:col>9</xdr:col>
      <xdr:colOff>333375</xdr:colOff>
      <xdr:row>0</xdr:row>
      <xdr:rowOff>876300</xdr:rowOff>
    </xdr:to>
    <xdr:pic>
      <xdr:nvPicPr>
        <xdr:cNvPr id="4129" name="Picture 3" descr="SZ35_1_Zoom[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332" b="60266"/>
        <a:stretch>
          <a:fillRect/>
        </a:stretch>
      </xdr:blipFill>
      <xdr:spPr bwMode="auto">
        <a:xfrm>
          <a:off x="3924300" y="295275"/>
          <a:ext cx="1447800" cy="58102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pic>
    <xdr:clientData/>
  </xdr:twoCellAnchor>
  <xdr:twoCellAnchor>
    <xdr:from>
      <xdr:col>8</xdr:col>
      <xdr:colOff>285750</xdr:colOff>
      <xdr:row>0</xdr:row>
      <xdr:rowOff>504825</xdr:rowOff>
    </xdr:from>
    <xdr:to>
      <xdr:col>9</xdr:col>
      <xdr:colOff>314325</xdr:colOff>
      <xdr:row>0</xdr:row>
      <xdr:rowOff>800100</xdr:rowOff>
    </xdr:to>
    <xdr:sp macro="" textlink="">
      <xdr:nvSpPr>
        <xdr:cNvPr id="4130" name="Oval 4"/>
        <xdr:cNvSpPr>
          <a:spLocks noChangeArrowheads="1"/>
        </xdr:cNvSpPr>
      </xdr:nvSpPr>
      <xdr:spPr bwMode="auto">
        <a:xfrm>
          <a:off x="4714875" y="504825"/>
          <a:ext cx="638175" cy="295275"/>
        </a:xfrm>
        <a:prstGeom prst="ellipse">
          <a:avLst/>
        </a:prstGeom>
        <a:noFill/>
        <a:ln w="25400" algn="ctr">
          <a:solidFill>
            <a:srgbClr val="FF0000"/>
          </a:solidFill>
          <a:round/>
          <a:headEnd/>
          <a:tailEnd/>
        </a:ln>
        <a:effectLst/>
        <a:extLst>
          <a:ext uri="{909E8E84-426E-40DD-AFC4-6F175D3DCCD1}">
            <a14:hiddenFill xmlns:a14="http://schemas.microsoft.com/office/drawing/2010/main">
              <a:solidFill>
                <a:srgbClr val="5B9BD5"/>
              </a:solidFill>
            </a14:hiddenFill>
          </a:ext>
          <a:ext uri="{AF507438-7753-43E0-B8FC-AC1667EBCBE1}">
            <a14:hiddenEffects xmlns:a14="http://schemas.microsoft.com/office/drawing/2010/main">
              <a:effectLst>
                <a:outerShdw dist="35921" dir="2700000" algn="ctr" rotWithShape="0">
                  <a:srgbClr val="000000"/>
                </a:outerShdw>
              </a:effectLst>
            </a14:hiddenEffects>
          </a:ext>
        </a:extLst>
      </xdr:spPr>
    </xdr:sp>
    <xdr:clientData/>
  </xdr:twoCellAnchor>
  <xdr:twoCellAnchor>
    <xdr:from>
      <xdr:col>1</xdr:col>
      <xdr:colOff>95250</xdr:colOff>
      <xdr:row>0</xdr:row>
      <xdr:rowOff>257175</xdr:rowOff>
    </xdr:from>
    <xdr:to>
      <xdr:col>8</xdr:col>
      <xdr:colOff>304800</xdr:colOff>
      <xdr:row>0</xdr:row>
      <xdr:rowOff>1047750</xdr:rowOff>
    </xdr:to>
    <xdr:sp macro="" textlink="">
      <xdr:nvSpPr>
        <xdr:cNvPr id="4101" name="Text Box 5"/>
        <xdr:cNvSpPr txBox="1">
          <a:spLocks noChangeArrowheads="1"/>
        </xdr:cNvSpPr>
      </xdr:nvSpPr>
      <xdr:spPr bwMode="auto">
        <a:xfrm>
          <a:off x="704850" y="257175"/>
          <a:ext cx="4029075" cy="790575"/>
        </a:xfrm>
        <a:prstGeom prst="rect">
          <a:avLst/>
        </a:prstGeom>
        <a:noFill/>
        <a:ln>
          <a:noFill/>
        </a:ln>
        <a:effectLst/>
        <a:extLst>
          <a:ext uri="{909E8E84-426E-40DD-AFC4-6F175D3DCCD1}">
            <a14:hiddenFill xmlns:a14="http://schemas.microsoft.com/office/drawing/2010/main">
              <a:solidFill>
                <a:srgbClr val="5B9BD5"/>
              </a:solidFill>
            </a14:hiddenFill>
          </a:ext>
          <a:ext uri="{91240B29-F687-4F45-9708-019B960494DF}">
            <a14:hiddenLine xmlns:a14="http://schemas.microsoft.com/office/drawing/2010/main" w="25400"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Lst>
      </xdr:spPr>
      <xdr:txBody>
        <a:bodyPr vertOverflow="clip" wrap="square" lIns="36576" tIns="36576" rIns="36576" bIns="36576" anchor="t" upright="1"/>
        <a:lstStyle/>
        <a:p>
          <a:pPr algn="l" rtl="0">
            <a:defRPr sz="1000"/>
          </a:pPr>
          <a:r>
            <a:rPr lang="en-GB" sz="2000" b="1" i="0" u="none" strike="noStrike" baseline="0">
              <a:solidFill>
                <a:srgbClr val="000000"/>
              </a:solidFill>
              <a:latin typeface="Calibri"/>
            </a:rPr>
            <a:t>IT DEPARTMENT</a:t>
          </a:r>
        </a:p>
        <a:p>
          <a:pPr algn="l" rtl="0">
            <a:defRPr sz="1000"/>
          </a:pPr>
          <a:r>
            <a:rPr lang="en-GB" sz="1250" b="1" i="0" u="none" strike="noStrike" baseline="0">
              <a:solidFill>
                <a:srgbClr val="000000"/>
              </a:solidFill>
              <a:latin typeface="Calibri"/>
            </a:rPr>
            <a:t>KS3 ASSESSMENT SHEET</a:t>
          </a:r>
        </a:p>
        <a:p>
          <a:pPr algn="l" rtl="0">
            <a:defRPr sz="1000"/>
          </a:pPr>
          <a:r>
            <a:rPr lang="en-GB" sz="1250" b="1" i="0" u="none" strike="noStrike" baseline="0">
              <a:solidFill>
                <a:srgbClr val="000000"/>
              </a:solidFill>
              <a:latin typeface="Calibri"/>
            </a:rPr>
            <a:t>Year 8 End of Year Exam</a:t>
          </a:r>
        </a:p>
        <a:p>
          <a:pPr algn="l" rtl="0">
            <a:defRPr sz="1000"/>
          </a:pPr>
          <a:endParaRPr lang="en-GB" sz="1250" b="1" i="0" u="none" strike="noStrike" baseline="0">
            <a:solidFill>
              <a:srgbClr val="000000"/>
            </a:solidFill>
            <a:latin typeface="Calibri"/>
          </a:endParaRPr>
        </a:p>
      </xdr:txBody>
    </xdr:sp>
    <xdr:clientData/>
  </xdr:twoCellAnchor>
  <xdr:twoCellAnchor>
    <xdr:from>
      <xdr:col>12</xdr:col>
      <xdr:colOff>0</xdr:colOff>
      <xdr:row>9</xdr:row>
      <xdr:rowOff>0</xdr:rowOff>
    </xdr:from>
    <xdr:to>
      <xdr:col>20</xdr:col>
      <xdr:colOff>361950</xdr:colOff>
      <xdr:row>25</xdr:row>
      <xdr:rowOff>47625</xdr:rowOff>
    </xdr:to>
    <xdr:sp macro="" textlink="">
      <xdr:nvSpPr>
        <xdr:cNvPr id="8" name="TextBox 7"/>
        <xdr:cNvSpPr txBox="1"/>
      </xdr:nvSpPr>
      <xdr:spPr>
        <a:xfrm>
          <a:off x="6867525" y="3019425"/>
          <a:ext cx="5238750" cy="339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No 1's:  Good knowledge of different input and output devices.</a:t>
          </a:r>
        </a:p>
        <a:p>
          <a:r>
            <a:rPr lang="en-GB" sz="1100"/>
            <a:t>No 2's:  Good awareness of the different tools that can be used to edit, save and proof</a:t>
          </a:r>
          <a:r>
            <a:rPr lang="en-GB" sz="1100" baseline="0"/>
            <a:t> work.</a:t>
          </a:r>
        </a:p>
        <a:p>
          <a:r>
            <a:rPr lang="en-GB" sz="1100" baseline="0"/>
            <a:t>No 3's:  You have a good understanding of the purpose of word processing software.</a:t>
          </a:r>
        </a:p>
        <a:p>
          <a:r>
            <a:rPr lang="en-GB" sz="1100" baseline="0"/>
            <a:t>No 4's:  You are aware of different software that should be used in different situations.</a:t>
          </a:r>
        </a:p>
        <a:p>
          <a:r>
            <a:rPr lang="en-GB" sz="1100" baseline="0"/>
            <a:t>No 5's:  Good knowledge of simple formula.</a:t>
          </a:r>
        </a:p>
        <a:p>
          <a:r>
            <a:rPr lang="en-GB" sz="1100" baseline="0"/>
            <a:t>No 6, 7 or 8:  You are aware of what types of graphics should be used on publications that are audience appropriate.</a:t>
          </a:r>
        </a:p>
        <a:p>
          <a:r>
            <a:rPr lang="en-GB" sz="1100" baseline="0"/>
            <a:t>No 9's:  A good understanding of good practice when creation presentations.</a:t>
          </a:r>
        </a:p>
        <a:p>
          <a:r>
            <a:rPr lang="en-GB" sz="1100" baseline="0"/>
            <a:t>No 10's:  Good knowledge of Logo.</a:t>
          </a:r>
        </a:p>
        <a:p>
          <a:r>
            <a:rPr lang="en-GB" sz="1100" baseline="0"/>
            <a:t>No 11's:  Good understanding of Flowol and Flowcharts.</a:t>
          </a:r>
        </a:p>
        <a:p>
          <a:r>
            <a:rPr lang="en-GB" sz="1100" baseline="0"/>
            <a:t>No 12's:  You have excellent knowledge of database software.</a:t>
          </a:r>
        </a:p>
        <a:p>
          <a:r>
            <a:rPr lang="en-GB" sz="1100" baseline="0"/>
            <a:t>No 13's:  Your spreadsheet knowledge is excellent.</a:t>
          </a:r>
        </a:p>
        <a:p>
          <a:r>
            <a:rPr lang="en-GB" sz="1100" baseline="0"/>
            <a:t>No 14's:  You are aware of the purpose of a database.</a:t>
          </a:r>
        </a:p>
        <a:p>
          <a:r>
            <a:rPr lang="en-GB" sz="1100" baseline="0"/>
            <a:t>No 15 or 16:  You have good understaning of graphics.</a:t>
          </a:r>
        </a:p>
        <a:p>
          <a:r>
            <a:rPr lang="en-GB" sz="1100" baseline="0"/>
            <a:t>No 17, 18, 19:  You remember the functions of important computer hardware.</a:t>
          </a:r>
        </a:p>
        <a:p>
          <a:r>
            <a:rPr lang="en-GB" sz="1100" baseline="0"/>
            <a:t>No 20:  You have good safety awareness when creating secure a password.</a:t>
          </a:r>
          <a:endParaRPr lang="en-GB" sz="1100"/>
        </a:p>
      </xdr:txBody>
    </xdr:sp>
    <xdr:clientData/>
  </xdr:twoCellAnchor>
  <xdr:twoCellAnchor>
    <xdr:from>
      <xdr:col>2</xdr:col>
      <xdr:colOff>0</xdr:colOff>
      <xdr:row>5</xdr:row>
      <xdr:rowOff>142875</xdr:rowOff>
    </xdr:from>
    <xdr:to>
      <xdr:col>10</xdr:col>
      <xdr:colOff>0</xdr:colOff>
      <xdr:row>15</xdr:row>
      <xdr:rowOff>600075</xdr:rowOff>
    </xdr:to>
    <xdr:sp macro="" textlink="">
      <xdr:nvSpPr>
        <xdr:cNvPr id="2" name="TextBox 1"/>
        <xdr:cNvSpPr txBox="1"/>
      </xdr:nvSpPr>
      <xdr:spPr>
        <a:xfrm>
          <a:off x="1219200" y="2514600"/>
          <a:ext cx="4429125" cy="2076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0</xdr:row>
      <xdr:rowOff>123825</xdr:rowOff>
    </xdr:from>
    <xdr:to>
      <xdr:col>9</xdr:col>
      <xdr:colOff>466725</xdr:colOff>
      <xdr:row>4</xdr:row>
      <xdr:rowOff>66675</xdr:rowOff>
    </xdr:to>
    <xdr:grpSp>
      <xdr:nvGrpSpPr>
        <xdr:cNvPr id="2308" name="Group 63"/>
        <xdr:cNvGrpSpPr>
          <a:grpSpLocks/>
        </xdr:cNvGrpSpPr>
      </xdr:nvGrpSpPr>
      <xdr:grpSpPr bwMode="auto">
        <a:xfrm>
          <a:off x="428625" y="123825"/>
          <a:ext cx="4857750" cy="704850"/>
          <a:chOff x="710" y="194"/>
          <a:chExt cx="8057" cy="1107"/>
        </a:xfrm>
      </xdr:grpSpPr>
      <xdr:sp macro="" textlink="">
        <xdr:nvSpPr>
          <xdr:cNvPr id="2309" name="Rectangle 64"/>
          <xdr:cNvSpPr>
            <a:spLocks noChangeArrowheads="1"/>
          </xdr:cNvSpPr>
        </xdr:nvSpPr>
        <xdr:spPr bwMode="auto">
          <a:xfrm>
            <a:off x="710" y="194"/>
            <a:ext cx="8057" cy="1106"/>
          </a:xfrm>
          <a:prstGeom prst="rect">
            <a:avLst/>
          </a:prstGeom>
          <a:solidFill>
            <a:srgbClr val="0000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10" name="Line 65"/>
          <xdr:cNvSpPr>
            <a:spLocks noChangeShapeType="1"/>
          </xdr:cNvSpPr>
        </xdr:nvSpPr>
        <xdr:spPr bwMode="auto">
          <a:xfrm flipH="1">
            <a:off x="2460" y="236"/>
            <a:ext cx="9" cy="1006"/>
          </a:xfrm>
          <a:prstGeom prst="line">
            <a:avLst/>
          </a:prstGeom>
          <a:noFill/>
          <a:ln w="7632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311" name="Line 66"/>
          <xdr:cNvSpPr>
            <a:spLocks noChangeShapeType="1"/>
          </xdr:cNvSpPr>
        </xdr:nvSpPr>
        <xdr:spPr bwMode="auto">
          <a:xfrm flipV="1">
            <a:off x="1017" y="951"/>
            <a:ext cx="7462" cy="0"/>
          </a:xfrm>
          <a:prstGeom prst="line">
            <a:avLst/>
          </a:prstGeom>
          <a:noFill/>
          <a:ln w="255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fLocksText="0">
        <xdr:nvSpPr>
          <xdr:cNvPr id="2053" name="Text Box 67"/>
          <xdr:cNvSpPr txBox="1">
            <a:spLocks noChangeArrowheads="1"/>
          </xdr:cNvSpPr>
        </xdr:nvSpPr>
        <xdr:spPr bwMode="auto">
          <a:xfrm>
            <a:off x="3159" y="299"/>
            <a:ext cx="5008" cy="61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000" tIns="36000" rIns="36000" bIns="36000" anchor="t"/>
          <a:lstStyle/>
          <a:p>
            <a:pPr algn="l" rtl="0">
              <a:defRPr sz="1000"/>
            </a:pPr>
            <a:r>
              <a:rPr lang="en-GB" sz="100" b="0" i="0" u="none" strike="noStrike" baseline="0">
                <a:solidFill>
                  <a:srgbClr val="000000"/>
                </a:solidFill>
                <a:latin typeface="Eras Bold ITC"/>
              </a:rPr>
              <a:t>   </a:t>
            </a:r>
            <a:r>
              <a:rPr lang="en-GB" sz="2400" b="0" i="0" u="none" strike="noStrike" baseline="0">
                <a:solidFill>
                  <a:srgbClr val="000000"/>
                </a:solidFill>
                <a:latin typeface="Eras Bold ITC"/>
              </a:rPr>
              <a:t>AutoMarkTests</a:t>
            </a:r>
            <a:r>
              <a:rPr lang="en-GB" sz="1200" b="0" i="0" u="none" strike="noStrike" baseline="0">
                <a:solidFill>
                  <a:srgbClr val="000000"/>
                </a:solidFill>
                <a:latin typeface="Eras Bold ITC"/>
              </a:rPr>
              <a:t>©</a:t>
            </a:r>
          </a:p>
          <a:p>
            <a:pPr algn="l" rtl="0">
              <a:defRPr sz="1000"/>
            </a:pPr>
            <a:endParaRPr lang="en-GB" sz="2600" b="0" i="0" u="none" strike="noStrike" baseline="0">
              <a:solidFill>
                <a:srgbClr val="000000"/>
              </a:solidFill>
              <a:latin typeface="Eras Bold ITC"/>
            </a:endParaRPr>
          </a:p>
          <a:p>
            <a:pPr algn="l" rtl="0">
              <a:defRPr sz="1000"/>
            </a:pPr>
            <a:endParaRPr lang="en-GB" sz="2600" b="0" i="0" u="none" strike="noStrike" baseline="0">
              <a:solidFill>
                <a:srgbClr val="000000"/>
              </a:solidFill>
              <a:latin typeface="Eras Bold ITC"/>
            </a:endParaRPr>
          </a:p>
        </xdr:txBody>
      </xdr:sp>
      <xdr:pic>
        <xdr:nvPicPr>
          <xdr:cNvPr id="2313" name="Picture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rot="-120000">
            <a:off x="1058" y="403"/>
            <a:ext cx="1154" cy="58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fLocksText="0">
        <xdr:nvSpPr>
          <xdr:cNvPr id="2055" name="Text Box 69"/>
          <xdr:cNvSpPr txBox="1">
            <a:spLocks noChangeArrowheads="1"/>
          </xdr:cNvSpPr>
        </xdr:nvSpPr>
        <xdr:spPr bwMode="auto">
          <a:xfrm>
            <a:off x="1121" y="224"/>
            <a:ext cx="1280" cy="80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360" tIns="36360" rIns="36360" bIns="36360" anchor="t"/>
          <a:lstStyle/>
          <a:p>
            <a:pPr algn="l" rtl="0">
              <a:defRPr sz="1000"/>
            </a:pPr>
            <a:r>
              <a:rPr lang="en-GB" sz="2800" b="0" i="0" u="none" strike="noStrike" baseline="0">
                <a:solidFill>
                  <a:srgbClr val="000000"/>
                </a:solidFill>
                <a:latin typeface="Balloonist SF"/>
              </a:rPr>
              <a:t>AM</a:t>
            </a:r>
            <a:r>
              <a:rPr lang="en-GB" sz="1800" b="0" i="0" u="none" strike="noStrike" baseline="0">
                <a:solidFill>
                  <a:srgbClr val="000000"/>
                </a:solidFill>
                <a:latin typeface="Times New Roman"/>
                <a:cs typeface="Times New Roman"/>
              </a:rPr>
              <a:t> </a:t>
            </a:r>
            <a:r>
              <a:rPr lang="en-GB" sz="1000" b="0" i="0" u="none" strike="noStrike" baseline="0">
                <a:solidFill>
                  <a:srgbClr val="000000"/>
                </a:solidFill>
                <a:latin typeface="Times New Roman"/>
                <a:cs typeface="Times New Roman"/>
              </a:rPr>
              <a:t>©</a:t>
            </a:r>
          </a:p>
          <a:p>
            <a:pPr algn="l" rtl="0">
              <a:defRPr sz="1000"/>
            </a:pPr>
            <a:endParaRPr lang="en-GB" sz="1000" b="0" i="0" u="none" strike="noStrike" baseline="0">
              <a:solidFill>
                <a:srgbClr val="000000"/>
              </a:solidFill>
              <a:latin typeface="Times New Roman"/>
              <a:cs typeface="Times New Roman"/>
            </a:endParaRPr>
          </a:p>
          <a:p>
            <a:pPr algn="l" rtl="0">
              <a:defRPr sz="1000"/>
            </a:pPr>
            <a:endParaRPr lang="en-GB" sz="1400" b="0" i="0" u="none" strike="noStrike" baseline="0">
              <a:solidFill>
                <a:srgbClr val="000000"/>
              </a:solidFill>
              <a:latin typeface="Balloonist SF"/>
            </a:endParaRPr>
          </a:p>
          <a:p>
            <a:pPr algn="l" rtl="0">
              <a:defRPr sz="1000"/>
            </a:pPr>
            <a:endParaRPr lang="en-GB" sz="1400" b="0" i="0" u="none" strike="noStrike" baseline="0">
              <a:solidFill>
                <a:srgbClr val="000000"/>
              </a:solidFill>
              <a:latin typeface="Balloonist SF"/>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sheetPr>
  <dimension ref="B1:Y332"/>
  <sheetViews>
    <sheetView tabSelected="1" zoomScale="80" zoomScaleNormal="80" workbookViewId="0">
      <pane ySplit="6" topLeftCell="A7" activePane="bottomLeft" state="frozen"/>
      <selection pane="bottomLeft" activeCell="H9" sqref="H9:K9"/>
    </sheetView>
  </sheetViews>
  <sheetFormatPr defaultRowHeight="12.75" x14ac:dyDescent="0.2"/>
  <cols>
    <col min="1" max="1" width="1.28515625" style="1" customWidth="1"/>
    <col min="2" max="2" width="2.28515625" style="1" customWidth="1"/>
    <col min="3" max="3" width="10.28515625" style="1" customWidth="1"/>
    <col min="4" max="4" width="11" style="1" customWidth="1"/>
    <col min="5" max="5" width="10.85546875" style="1" customWidth="1"/>
    <col min="6" max="6" width="16.28515625" style="1" customWidth="1"/>
    <col min="7" max="7" width="14.5703125" style="1" customWidth="1"/>
    <col min="8" max="8" width="11.7109375" style="1" customWidth="1"/>
    <col min="9" max="9" width="8.85546875" style="1" customWidth="1"/>
    <col min="10" max="10" width="13.28515625" style="1" customWidth="1"/>
    <col min="11" max="11" width="9.140625" style="1"/>
    <col min="12" max="12" width="8.140625" style="1" customWidth="1"/>
    <col min="13" max="13" width="11" style="1" customWidth="1"/>
    <col min="14" max="14" width="10" style="1" customWidth="1"/>
    <col min="15" max="15" width="0.85546875" style="1" customWidth="1"/>
    <col min="16" max="16" width="9.140625" style="1"/>
    <col min="17" max="17" width="18.85546875" style="1" customWidth="1"/>
    <col min="18" max="18" width="9.140625" style="1"/>
    <col min="19" max="19" width="21.42578125" style="1" customWidth="1"/>
    <col min="20" max="16384" width="9.140625" style="1"/>
  </cols>
  <sheetData>
    <row r="1" spans="2:25" ht="9" customHeight="1" x14ac:dyDescent="0.45">
      <c r="B1" s="2"/>
      <c r="C1" s="3"/>
      <c r="D1" s="3"/>
      <c r="E1" s="3"/>
      <c r="F1" s="3"/>
      <c r="G1" s="3"/>
      <c r="H1" s="3"/>
      <c r="I1" s="3"/>
      <c r="J1" s="3"/>
      <c r="K1" s="3"/>
      <c r="L1" s="3"/>
      <c r="M1" s="3"/>
      <c r="N1" s="3"/>
      <c r="O1" s="3"/>
      <c r="P1" s="3"/>
      <c r="Q1" s="3"/>
      <c r="R1" s="3"/>
      <c r="S1" s="3"/>
      <c r="T1" s="3"/>
      <c r="U1" s="3"/>
      <c r="V1" s="3"/>
      <c r="W1" s="3"/>
      <c r="X1" s="3"/>
      <c r="Y1" s="3"/>
    </row>
    <row r="2" spans="2:25" ht="3" customHeight="1" x14ac:dyDescent="0.45">
      <c r="B2" s="4"/>
      <c r="C2" s="5"/>
      <c r="D2" s="5"/>
      <c r="E2" s="5"/>
      <c r="F2" s="5"/>
      <c r="G2" s="5"/>
      <c r="H2" s="5"/>
      <c r="I2" s="5"/>
      <c r="J2" s="5"/>
      <c r="K2" s="5"/>
      <c r="L2" s="5"/>
      <c r="M2" s="5"/>
      <c r="N2" s="5"/>
      <c r="O2" s="5"/>
      <c r="P2" s="3"/>
      <c r="Q2" s="3"/>
      <c r="R2" s="3"/>
      <c r="S2" s="3"/>
      <c r="T2" s="3"/>
      <c r="U2" s="3"/>
      <c r="V2" s="3"/>
      <c r="W2" s="3"/>
      <c r="X2" s="3"/>
      <c r="Y2" s="3"/>
    </row>
    <row r="3" spans="2:25" ht="3" customHeight="1" x14ac:dyDescent="0.25">
      <c r="B3" s="6"/>
      <c r="C3" s="5"/>
      <c r="D3" s="5"/>
      <c r="E3" s="5"/>
      <c r="F3" s="5"/>
      <c r="G3" s="5"/>
      <c r="H3" s="5"/>
      <c r="I3" s="5"/>
      <c r="J3" s="5"/>
      <c r="K3" s="5"/>
      <c r="L3" s="5"/>
      <c r="M3" s="5"/>
      <c r="N3" s="5"/>
      <c r="O3" s="5"/>
      <c r="P3" s="3"/>
      <c r="Q3" s="3"/>
      <c r="R3" s="3"/>
      <c r="S3" s="3"/>
      <c r="T3" s="3"/>
      <c r="U3" s="3"/>
      <c r="V3" s="3"/>
      <c r="W3" s="3"/>
      <c r="X3" s="3"/>
      <c r="Y3" s="3"/>
    </row>
    <row r="4" spans="2:25" ht="3" customHeight="1" x14ac:dyDescent="0.25">
      <c r="B4" s="7"/>
      <c r="C4" s="7"/>
      <c r="D4" s="5"/>
      <c r="E4" s="5"/>
      <c r="F4" s="5"/>
      <c r="G4" s="5"/>
      <c r="H4" s="5"/>
      <c r="I4" s="5"/>
      <c r="J4" s="5"/>
      <c r="K4" s="8"/>
      <c r="L4" s="5"/>
      <c r="M4" s="5"/>
      <c r="N4" s="5"/>
      <c r="O4" s="5"/>
      <c r="P4" s="3"/>
      <c r="Q4" s="3"/>
      <c r="R4" s="3"/>
      <c r="S4" s="3"/>
      <c r="T4" s="3"/>
      <c r="U4" s="3"/>
      <c r="V4" s="3"/>
      <c r="W4" s="3"/>
      <c r="X4" s="3"/>
      <c r="Y4" s="3"/>
    </row>
    <row r="5" spans="2:25" ht="2.25" customHeight="1" x14ac:dyDescent="0.2">
      <c r="B5" s="7"/>
      <c r="C5" s="7"/>
      <c r="D5" s="5"/>
      <c r="E5" s="5"/>
      <c r="F5" s="5"/>
      <c r="G5" s="5"/>
      <c r="H5" s="5"/>
      <c r="I5" s="5"/>
      <c r="J5" s="5"/>
      <c r="K5" s="5"/>
      <c r="L5" s="5"/>
      <c r="M5" s="5"/>
      <c r="N5" s="5"/>
      <c r="O5" s="5"/>
      <c r="P5" s="3"/>
      <c r="Q5" s="3"/>
      <c r="R5" s="3"/>
      <c r="S5" s="3"/>
      <c r="T5" s="3"/>
      <c r="U5" s="3"/>
      <c r="V5" s="3"/>
      <c r="W5" s="3"/>
      <c r="X5" s="3"/>
      <c r="Y5" s="3"/>
    </row>
    <row r="6" spans="2:25" ht="16.5" customHeight="1" x14ac:dyDescent="0.3">
      <c r="B6" s="8"/>
      <c r="C6" s="9" t="s">
        <v>380</v>
      </c>
      <c r="D6" s="10"/>
      <c r="E6" s="5"/>
      <c r="F6" s="5"/>
      <c r="G6" s="117" t="s">
        <v>0</v>
      </c>
      <c r="H6" s="117"/>
      <c r="I6" s="117"/>
      <c r="J6" s="117"/>
      <c r="K6" s="117"/>
      <c r="L6" s="5"/>
      <c r="M6" s="5"/>
      <c r="N6" s="5"/>
      <c r="O6" s="5"/>
      <c r="P6" s="3"/>
      <c r="Q6" s="3" t="s">
        <v>1</v>
      </c>
      <c r="R6" s="3"/>
      <c r="S6" s="3"/>
      <c r="T6" s="3"/>
      <c r="U6" s="3"/>
      <c r="V6" s="3"/>
      <c r="W6" s="3"/>
      <c r="X6" s="3"/>
      <c r="Y6" s="3"/>
    </row>
    <row r="7" spans="2:25" ht="9" customHeight="1" x14ac:dyDescent="0.35">
      <c r="B7" s="8"/>
      <c r="C7" s="5"/>
      <c r="D7" s="5"/>
      <c r="E7" s="5"/>
      <c r="F7" s="5"/>
      <c r="G7" s="11"/>
      <c r="H7" s="5"/>
      <c r="I7" s="5"/>
      <c r="J7" s="5"/>
      <c r="K7" s="5"/>
      <c r="L7" s="5"/>
      <c r="M7" s="5"/>
      <c r="N7" s="5"/>
      <c r="O7" s="5"/>
      <c r="P7" s="3"/>
      <c r="Q7" s="3"/>
      <c r="R7" s="3"/>
      <c r="S7" s="3"/>
      <c r="T7" s="3"/>
      <c r="U7" s="3"/>
      <c r="V7" s="3"/>
      <c r="W7" s="3"/>
      <c r="X7" s="3"/>
      <c r="Y7" s="3"/>
    </row>
    <row r="8" spans="2:25" ht="9.75" customHeight="1" x14ac:dyDescent="0.35">
      <c r="B8" s="8"/>
      <c r="C8" s="5"/>
      <c r="D8" s="5"/>
      <c r="E8" s="5"/>
      <c r="F8" s="5"/>
      <c r="G8" s="11"/>
      <c r="H8" s="5"/>
      <c r="I8" s="5"/>
      <c r="J8" s="5"/>
      <c r="K8" s="5"/>
      <c r="L8" s="5"/>
      <c r="M8" s="5"/>
      <c r="N8" s="5"/>
      <c r="O8" s="5"/>
      <c r="P8" s="3"/>
      <c r="Q8" s="3"/>
      <c r="R8" s="3"/>
      <c r="S8" s="3"/>
      <c r="T8" s="3"/>
      <c r="U8" s="3"/>
      <c r="V8" s="3"/>
      <c r="W8" s="3"/>
      <c r="X8" s="3"/>
      <c r="Y8" s="3"/>
    </row>
    <row r="9" spans="2:25" ht="25.5" customHeight="1" x14ac:dyDescent="0.3">
      <c r="B9" s="8"/>
      <c r="C9" s="5"/>
      <c r="D9" s="7"/>
      <c r="E9" s="12" t="s">
        <v>2</v>
      </c>
      <c r="F9" s="7"/>
      <c r="G9" s="13" t="s">
        <v>3</v>
      </c>
      <c r="H9" s="118"/>
      <c r="I9" s="118"/>
      <c r="J9" s="118"/>
      <c r="K9" s="118"/>
      <c r="L9" s="5"/>
      <c r="M9" s="5"/>
      <c r="N9" s="5"/>
      <c r="O9" s="5"/>
      <c r="P9" s="3"/>
      <c r="Q9" s="3" t="str">
        <f>IF(F14="Monitor","Correct","Wrong")</f>
        <v>Wrong</v>
      </c>
      <c r="R9" s="3"/>
      <c r="S9" s="3"/>
      <c r="T9" s="3"/>
      <c r="U9" s="3"/>
      <c r="V9" s="3"/>
      <c r="W9" s="3"/>
      <c r="X9" s="3"/>
      <c r="Y9" s="3"/>
    </row>
    <row r="10" spans="2:25" ht="27.75" customHeight="1" x14ac:dyDescent="0.3">
      <c r="B10" s="7"/>
      <c r="C10" s="5"/>
      <c r="D10" s="12"/>
      <c r="E10" s="12"/>
      <c r="F10" s="7"/>
      <c r="G10" s="14" t="s">
        <v>4</v>
      </c>
      <c r="H10" s="118"/>
      <c r="I10" s="118"/>
      <c r="J10" s="118"/>
      <c r="K10" s="118"/>
      <c r="L10" s="5"/>
      <c r="M10" s="5"/>
      <c r="N10" s="5"/>
      <c r="O10" s="5"/>
      <c r="P10" s="3"/>
      <c r="Q10" s="3" t="str">
        <f>IF(J14="Mouse","Correct","Wrong")</f>
        <v>Wrong</v>
      </c>
      <c r="R10" s="3"/>
      <c r="S10" s="3"/>
      <c r="T10" s="3"/>
      <c r="U10" s="3"/>
      <c r="V10" s="3"/>
      <c r="W10" s="3"/>
      <c r="X10" s="3"/>
      <c r="Y10" s="3"/>
    </row>
    <row r="11" spans="2:25" ht="27" customHeight="1" x14ac:dyDescent="0.35">
      <c r="B11" s="15" t="s">
        <v>5</v>
      </c>
      <c r="C11" s="5"/>
      <c r="D11" s="5"/>
      <c r="E11" s="5"/>
      <c r="F11" s="5"/>
      <c r="G11" s="5"/>
      <c r="H11" s="5"/>
      <c r="I11" s="5"/>
      <c r="J11" s="5"/>
      <c r="K11" s="5"/>
      <c r="L11" s="16"/>
      <c r="M11" s="5"/>
      <c r="N11" s="5"/>
      <c r="O11" s="5"/>
      <c r="P11" s="3"/>
      <c r="Q11" s="3" t="str">
        <f>IF(C23="Keyboard","Correct","Wrong")</f>
        <v>Wrong</v>
      </c>
      <c r="R11" s="3"/>
      <c r="S11" s="3"/>
      <c r="T11" s="3"/>
      <c r="U11" s="3"/>
      <c r="V11" s="3"/>
      <c r="W11" s="3"/>
      <c r="X11" s="3"/>
      <c r="Y11" s="3"/>
    </row>
    <row r="12" spans="2:25" ht="15.75" x14ac:dyDescent="0.25">
      <c r="B12" s="17"/>
      <c r="C12" s="5"/>
      <c r="D12" s="6" t="s">
        <v>6</v>
      </c>
      <c r="E12" s="5"/>
      <c r="F12" s="5"/>
      <c r="G12" s="5"/>
      <c r="H12" s="17"/>
      <c r="I12" s="5"/>
      <c r="J12" s="5"/>
      <c r="K12" s="5"/>
      <c r="L12" s="5"/>
      <c r="M12" s="5"/>
      <c r="N12" s="5"/>
      <c r="O12" s="5"/>
      <c r="P12" s="3"/>
      <c r="Q12" s="3" t="str">
        <f>IF(F23="Printer","Correct","Wrong")</f>
        <v>Wrong</v>
      </c>
      <c r="R12" s="3"/>
      <c r="S12" s="1" t="s">
        <v>7</v>
      </c>
      <c r="T12" s="3"/>
      <c r="U12" s="3"/>
      <c r="V12" s="3"/>
      <c r="W12" s="3"/>
      <c r="X12" s="3"/>
      <c r="Y12" s="3"/>
    </row>
    <row r="13" spans="2:25" x14ac:dyDescent="0.2">
      <c r="B13" s="5"/>
      <c r="C13" s="5"/>
      <c r="D13" s="5"/>
      <c r="E13" s="5"/>
      <c r="F13" s="5"/>
      <c r="G13" s="5"/>
      <c r="H13" s="5"/>
      <c r="I13" s="5"/>
      <c r="J13" s="5"/>
      <c r="K13" s="5"/>
      <c r="L13" s="5"/>
      <c r="M13" s="5"/>
      <c r="N13" s="5"/>
      <c r="O13" s="5"/>
      <c r="P13" s="3"/>
      <c r="Q13" s="3" t="str">
        <f>IF(J23="Scanner","Correct","Wrong")</f>
        <v>Wrong</v>
      </c>
      <c r="R13" s="3"/>
      <c r="S13" s="3" t="s">
        <v>8</v>
      </c>
      <c r="T13" s="3"/>
      <c r="U13" s="3"/>
      <c r="V13" s="3"/>
      <c r="W13" s="3"/>
      <c r="X13" s="3"/>
      <c r="Y13" s="3"/>
    </row>
    <row r="14" spans="2:25" ht="15.75" x14ac:dyDescent="0.25">
      <c r="B14" s="6"/>
      <c r="C14" s="5"/>
      <c r="D14" s="5"/>
      <c r="E14" s="18">
        <v>1</v>
      </c>
      <c r="F14" s="19"/>
      <c r="G14" s="5"/>
      <c r="H14" s="5"/>
      <c r="I14" s="18">
        <v>2</v>
      </c>
      <c r="J14" s="19"/>
      <c r="K14" s="5"/>
      <c r="L14" s="5"/>
      <c r="M14" s="5"/>
      <c r="N14" s="5"/>
      <c r="O14" s="5"/>
      <c r="P14" s="3"/>
      <c r="Q14" s="3" t="str">
        <f>IF(C35="Speakers","Correct","Wrong")</f>
        <v>Wrong</v>
      </c>
      <c r="R14" s="3"/>
      <c r="S14" s="3" t="s">
        <v>9</v>
      </c>
      <c r="T14" s="3"/>
      <c r="U14" s="3"/>
      <c r="V14" s="3"/>
      <c r="W14" s="3"/>
      <c r="X14" s="3"/>
      <c r="Y14" s="3"/>
    </row>
    <row r="15" spans="2:25" ht="15.75" x14ac:dyDescent="0.25">
      <c r="B15" s="6"/>
      <c r="C15" s="5"/>
      <c r="D15" s="5"/>
      <c r="E15" s="5"/>
      <c r="F15" s="5"/>
      <c r="G15" s="5"/>
      <c r="H15" s="5"/>
      <c r="I15" s="5"/>
      <c r="J15" s="5"/>
      <c r="K15" s="5"/>
      <c r="L15" s="5"/>
      <c r="M15" s="5"/>
      <c r="N15" s="5"/>
      <c r="O15" s="5"/>
      <c r="P15" s="3"/>
      <c r="Q15" s="3" t="str">
        <f>IF(G35="Microphone","Correct","Wrong")</f>
        <v>Wrong</v>
      </c>
      <c r="R15" s="3"/>
      <c r="S15" s="3" t="s">
        <v>10</v>
      </c>
      <c r="T15" s="3"/>
      <c r="U15" s="3"/>
      <c r="V15" s="3"/>
      <c r="W15" s="3"/>
      <c r="X15" s="3"/>
      <c r="Y15" s="3"/>
    </row>
    <row r="16" spans="2:25" x14ac:dyDescent="0.2">
      <c r="B16" s="5"/>
      <c r="C16" s="5"/>
      <c r="D16" s="5"/>
      <c r="E16" s="5"/>
      <c r="F16" s="5"/>
      <c r="G16" s="5"/>
      <c r="H16" s="5"/>
      <c r="I16" s="5"/>
      <c r="J16" s="5"/>
      <c r="K16" s="5"/>
      <c r="L16" s="5"/>
      <c r="M16" s="5"/>
      <c r="N16" s="5"/>
      <c r="O16" s="5"/>
      <c r="P16" s="3"/>
      <c r="Q16" s="3" t="str">
        <f>IF(J35="Compact Discs","Correct","Wrong")</f>
        <v>Wrong</v>
      </c>
      <c r="R16" s="3"/>
      <c r="S16" s="3" t="s">
        <v>11</v>
      </c>
      <c r="T16" s="3"/>
      <c r="U16" s="3"/>
      <c r="V16" s="3"/>
      <c r="W16" s="3"/>
      <c r="X16" s="3"/>
      <c r="Y16" s="3"/>
    </row>
    <row r="17" spans="2:25" ht="15.75" x14ac:dyDescent="0.25">
      <c r="B17" s="6"/>
      <c r="C17" s="5"/>
      <c r="D17" s="5"/>
      <c r="E17" s="5"/>
      <c r="F17" s="5"/>
      <c r="G17" s="5"/>
      <c r="H17" s="5"/>
      <c r="I17" s="5"/>
      <c r="J17" s="5"/>
      <c r="K17" s="5"/>
      <c r="L17" s="5"/>
      <c r="M17" s="5"/>
      <c r="N17" s="5"/>
      <c r="O17" s="5"/>
      <c r="P17" s="3"/>
      <c r="Q17" s="3" t="str">
        <f>IF(E45="Web Camera","Correct","Wrong")</f>
        <v>Wrong</v>
      </c>
      <c r="R17" s="3"/>
      <c r="S17" s="3" t="s">
        <v>12</v>
      </c>
      <c r="T17" s="3"/>
      <c r="U17" s="3"/>
      <c r="V17" s="3"/>
      <c r="W17" s="3"/>
      <c r="X17" s="3"/>
      <c r="Y17" s="3"/>
    </row>
    <row r="18" spans="2:25" ht="15.75" x14ac:dyDescent="0.25">
      <c r="B18" s="6"/>
      <c r="C18" s="5"/>
      <c r="D18" s="5"/>
      <c r="E18" s="5"/>
      <c r="F18" s="5"/>
      <c r="G18" s="5"/>
      <c r="H18" s="5"/>
      <c r="I18" s="5"/>
      <c r="J18" s="5"/>
      <c r="K18" s="5"/>
      <c r="L18" s="5"/>
      <c r="M18" s="5"/>
      <c r="N18" s="5"/>
      <c r="O18" s="5"/>
      <c r="P18" s="3"/>
      <c r="Q18" s="3" t="str">
        <f>IF(H45="Disc Drive","Correct","Wrong")</f>
        <v>Wrong</v>
      </c>
      <c r="R18" s="3"/>
      <c r="S18" s="3" t="s">
        <v>13</v>
      </c>
      <c r="T18" s="3"/>
      <c r="U18" s="3"/>
      <c r="V18" s="3"/>
      <c r="W18" s="3"/>
      <c r="X18" s="3"/>
      <c r="Y18" s="3"/>
    </row>
    <row r="19" spans="2:25" ht="15.75" x14ac:dyDescent="0.25">
      <c r="B19" s="6"/>
      <c r="C19" s="5"/>
      <c r="D19" s="5"/>
      <c r="E19" s="5"/>
      <c r="F19" s="5"/>
      <c r="G19" s="5"/>
      <c r="H19" s="5"/>
      <c r="I19" s="5"/>
      <c r="J19" s="5"/>
      <c r="K19" s="5"/>
      <c r="L19" s="5"/>
      <c r="M19" s="5"/>
      <c r="N19" s="5"/>
      <c r="O19" s="5"/>
      <c r="P19" s="3"/>
      <c r="Q19" s="3"/>
      <c r="R19" s="3"/>
      <c r="S19" s="3" t="s">
        <v>14</v>
      </c>
      <c r="T19" s="3"/>
      <c r="U19" s="3"/>
      <c r="V19" s="3"/>
      <c r="W19" s="3"/>
      <c r="X19" s="3"/>
      <c r="Y19" s="3"/>
    </row>
    <row r="20" spans="2:25" ht="15.75" x14ac:dyDescent="0.25">
      <c r="B20" s="6"/>
      <c r="C20" s="5"/>
      <c r="D20" s="5"/>
      <c r="E20" s="5"/>
      <c r="F20" s="5"/>
      <c r="G20" s="5"/>
      <c r="H20" s="5"/>
      <c r="I20" s="5"/>
      <c r="J20" s="5"/>
      <c r="K20" s="5"/>
      <c r="L20" s="5"/>
      <c r="M20" s="5"/>
      <c r="N20" s="5"/>
      <c r="O20" s="5"/>
      <c r="P20" s="3"/>
      <c r="Q20" s="3"/>
      <c r="R20" s="3"/>
      <c r="S20" s="3" t="s">
        <v>15</v>
      </c>
      <c r="T20" s="3"/>
      <c r="U20" s="3"/>
      <c r="V20" s="3"/>
      <c r="W20" s="3"/>
      <c r="X20" s="3"/>
      <c r="Y20" s="3"/>
    </row>
    <row r="21" spans="2:25" ht="15.75" x14ac:dyDescent="0.25">
      <c r="B21" s="6"/>
      <c r="C21" s="5"/>
      <c r="D21" s="5"/>
      <c r="E21" s="5"/>
      <c r="F21" s="5"/>
      <c r="G21" s="5"/>
      <c r="H21" s="5"/>
      <c r="I21" s="5"/>
      <c r="J21" s="5"/>
      <c r="K21" s="5"/>
      <c r="L21" s="5"/>
      <c r="M21" s="5"/>
      <c r="N21" s="5"/>
      <c r="O21" s="5"/>
      <c r="P21" s="3"/>
      <c r="Q21" s="3"/>
      <c r="R21" s="3"/>
      <c r="S21" s="3" t="s">
        <v>16</v>
      </c>
      <c r="T21" s="3"/>
      <c r="U21" s="3"/>
      <c r="V21" s="3"/>
      <c r="W21" s="3"/>
      <c r="X21" s="3"/>
      <c r="Y21" s="3"/>
    </row>
    <row r="22" spans="2:25" ht="15.75" x14ac:dyDescent="0.25">
      <c r="B22" s="6"/>
      <c r="C22" s="5"/>
      <c r="D22" s="5"/>
      <c r="E22" s="5"/>
      <c r="F22" s="5"/>
      <c r="G22" s="5"/>
      <c r="H22" s="5"/>
      <c r="I22" s="5"/>
      <c r="J22" s="5"/>
      <c r="K22" s="5"/>
      <c r="L22" s="5"/>
      <c r="M22" s="5"/>
      <c r="N22" s="5"/>
      <c r="O22" s="5"/>
      <c r="P22" s="3"/>
      <c r="Q22" s="3"/>
      <c r="R22" s="3"/>
      <c r="T22" s="3"/>
      <c r="U22" s="3"/>
      <c r="V22" s="3"/>
      <c r="W22" s="3"/>
      <c r="X22" s="3"/>
      <c r="Y22" s="3"/>
    </row>
    <row r="23" spans="2:25" ht="15.75" x14ac:dyDescent="0.25">
      <c r="B23" s="20">
        <v>3</v>
      </c>
      <c r="C23" s="19"/>
      <c r="D23" s="5"/>
      <c r="E23" s="18">
        <v>4</v>
      </c>
      <c r="F23" s="19"/>
      <c r="G23" s="5"/>
      <c r="H23" s="5"/>
      <c r="I23" s="18">
        <v>5</v>
      </c>
      <c r="J23" s="19"/>
      <c r="K23" s="5"/>
      <c r="L23" s="5"/>
      <c r="M23" s="5"/>
      <c r="N23" s="5"/>
      <c r="O23" s="5"/>
      <c r="P23" s="3"/>
      <c r="Q23" s="3" t="s">
        <v>17</v>
      </c>
      <c r="R23" s="3"/>
      <c r="S23" s="3"/>
      <c r="T23" s="3"/>
      <c r="U23" s="3"/>
      <c r="V23" s="3"/>
      <c r="W23" s="3"/>
      <c r="X23" s="3"/>
      <c r="Y23" s="3"/>
    </row>
    <row r="24" spans="2:25" ht="15.75" x14ac:dyDescent="0.25">
      <c r="B24" s="5"/>
      <c r="C24" s="5"/>
      <c r="D24" s="5"/>
      <c r="E24" s="5"/>
      <c r="F24" s="5"/>
      <c r="G24" s="5"/>
      <c r="H24" s="5"/>
      <c r="I24" s="6" t="s">
        <v>18</v>
      </c>
      <c r="J24" s="17"/>
      <c r="K24" s="5"/>
      <c r="L24" s="5"/>
      <c r="M24" s="5"/>
      <c r="N24" s="5"/>
      <c r="O24" s="5"/>
      <c r="P24" s="3"/>
      <c r="Q24" s="3">
        <f>COUNTIF(Q9:Q18,"Correct")</f>
        <v>0</v>
      </c>
      <c r="R24" s="3"/>
      <c r="S24" s="3"/>
      <c r="T24" s="3"/>
      <c r="U24" s="3"/>
      <c r="V24" s="3"/>
      <c r="W24" s="3"/>
      <c r="X24" s="3"/>
      <c r="Y24" s="3"/>
    </row>
    <row r="25" spans="2:25" ht="15.75" x14ac:dyDescent="0.25">
      <c r="B25" s="6"/>
      <c r="C25" s="5"/>
      <c r="D25" s="5"/>
      <c r="E25" s="5"/>
      <c r="F25" s="5"/>
      <c r="G25" s="5"/>
      <c r="H25" s="5"/>
      <c r="I25" s="5"/>
      <c r="J25" s="5"/>
      <c r="K25" s="5"/>
      <c r="L25" s="5"/>
      <c r="M25" s="5"/>
      <c r="N25" s="5"/>
      <c r="O25" s="5"/>
      <c r="P25" s="3"/>
      <c r="Q25" s="3"/>
      <c r="R25" s="3"/>
      <c r="S25" s="3"/>
      <c r="T25" s="3"/>
      <c r="U25" s="3"/>
      <c r="V25" s="3"/>
      <c r="W25" s="3"/>
      <c r="X25" s="3"/>
      <c r="Y25" s="3"/>
    </row>
    <row r="26" spans="2:25" x14ac:dyDescent="0.2">
      <c r="B26" s="5"/>
      <c r="C26" s="5"/>
      <c r="D26" s="5"/>
      <c r="E26" s="5"/>
      <c r="F26" s="5"/>
      <c r="G26" s="5"/>
      <c r="H26" s="5"/>
      <c r="I26" s="5"/>
      <c r="J26" s="5"/>
      <c r="K26" s="5"/>
      <c r="L26" s="5"/>
      <c r="M26" s="5"/>
      <c r="N26" s="5"/>
      <c r="O26" s="5"/>
      <c r="P26" s="3"/>
      <c r="Q26" s="3"/>
      <c r="R26" s="3"/>
      <c r="S26" s="3"/>
      <c r="T26" s="3"/>
      <c r="U26" s="3"/>
      <c r="V26" s="3"/>
      <c r="W26" s="3"/>
      <c r="X26" s="3"/>
      <c r="Y26" s="3"/>
    </row>
    <row r="27" spans="2:25" ht="15.75" x14ac:dyDescent="0.25">
      <c r="B27" s="6"/>
      <c r="C27" s="5"/>
      <c r="D27" s="5"/>
      <c r="E27" s="5"/>
      <c r="F27" s="5"/>
      <c r="G27" s="5"/>
      <c r="H27" s="5"/>
      <c r="I27" s="5"/>
      <c r="J27" s="5"/>
      <c r="K27" s="5"/>
      <c r="L27" s="5"/>
      <c r="M27" s="5"/>
      <c r="N27" s="5"/>
      <c r="O27" s="5"/>
      <c r="P27" s="3"/>
      <c r="Q27" s="3"/>
      <c r="R27" s="3"/>
      <c r="S27" s="3"/>
      <c r="T27" s="3"/>
      <c r="U27" s="3"/>
      <c r="V27" s="3"/>
      <c r="W27" s="3"/>
      <c r="X27" s="3"/>
      <c r="Y27" s="3"/>
    </row>
    <row r="28" spans="2:25" ht="15.75" x14ac:dyDescent="0.25">
      <c r="B28" s="6"/>
      <c r="C28" s="5"/>
      <c r="D28" s="5"/>
      <c r="E28" s="5"/>
      <c r="F28" s="5"/>
      <c r="G28" s="5"/>
      <c r="H28" s="5"/>
      <c r="I28" s="5"/>
      <c r="J28" s="5"/>
      <c r="K28" s="5"/>
      <c r="L28" s="5"/>
      <c r="M28" s="5"/>
      <c r="N28" s="5"/>
      <c r="O28" s="5"/>
      <c r="P28" s="3"/>
      <c r="Q28" s="3"/>
      <c r="R28" s="3"/>
      <c r="S28" s="3"/>
      <c r="T28" s="3"/>
      <c r="U28" s="3"/>
      <c r="V28" s="3"/>
      <c r="W28" s="3"/>
      <c r="X28" s="3"/>
      <c r="Y28" s="3"/>
    </row>
    <row r="29" spans="2:25" ht="15.75" x14ac:dyDescent="0.25">
      <c r="B29" s="6"/>
      <c r="C29" s="5"/>
      <c r="D29" s="5"/>
      <c r="E29" s="5"/>
      <c r="F29" s="5"/>
      <c r="G29" s="5"/>
      <c r="H29" s="5"/>
      <c r="I29" s="5"/>
      <c r="J29" s="5"/>
      <c r="K29" s="5"/>
      <c r="L29" s="5"/>
      <c r="M29" s="5"/>
      <c r="N29" s="5"/>
      <c r="O29" s="5"/>
      <c r="P29" s="3"/>
      <c r="Q29" s="3"/>
      <c r="R29" s="3"/>
      <c r="S29" s="3"/>
      <c r="T29" s="3"/>
      <c r="U29" s="3"/>
      <c r="V29" s="3"/>
      <c r="W29" s="3"/>
      <c r="X29" s="3"/>
      <c r="Y29" s="3"/>
    </row>
    <row r="30" spans="2:25" ht="15.75" x14ac:dyDescent="0.25">
      <c r="B30" s="6"/>
      <c r="C30" s="5"/>
      <c r="D30" s="5"/>
      <c r="E30" s="5"/>
      <c r="F30" s="5"/>
      <c r="G30" s="5"/>
      <c r="H30" s="5"/>
      <c r="I30" s="5"/>
      <c r="J30" s="5"/>
      <c r="K30" s="5"/>
      <c r="L30" s="5"/>
      <c r="M30" s="5"/>
      <c r="N30" s="5"/>
      <c r="O30" s="5"/>
      <c r="P30" s="3"/>
      <c r="Q30" s="3"/>
      <c r="R30" s="3"/>
      <c r="S30" s="3"/>
      <c r="T30" s="3"/>
      <c r="U30" s="3"/>
      <c r="V30" s="3"/>
      <c r="W30" s="3"/>
      <c r="X30" s="3"/>
      <c r="Y30" s="3"/>
    </row>
    <row r="31" spans="2:25" ht="15.75" x14ac:dyDescent="0.25">
      <c r="B31" s="6"/>
      <c r="C31" s="5"/>
      <c r="D31" s="5"/>
      <c r="E31" s="5"/>
      <c r="F31" s="5"/>
      <c r="G31" s="5"/>
      <c r="H31" s="5"/>
      <c r="I31" s="5"/>
      <c r="J31" s="5"/>
      <c r="K31" s="5"/>
      <c r="L31" s="5"/>
      <c r="M31" s="5"/>
      <c r="N31" s="5"/>
      <c r="O31" s="5"/>
      <c r="P31" s="3"/>
      <c r="Q31" s="3"/>
      <c r="R31" s="3"/>
      <c r="S31" s="3"/>
      <c r="T31" s="3"/>
      <c r="U31" s="3"/>
      <c r="V31" s="3"/>
      <c r="W31" s="3"/>
      <c r="X31" s="3"/>
      <c r="Y31" s="3"/>
    </row>
    <row r="32" spans="2:25" ht="15.75" x14ac:dyDescent="0.25">
      <c r="B32" s="6"/>
      <c r="C32" s="5"/>
      <c r="D32" s="5"/>
      <c r="E32" s="5"/>
      <c r="F32" s="5"/>
      <c r="G32" s="5"/>
      <c r="H32" s="5"/>
      <c r="I32" s="5"/>
      <c r="J32" s="5"/>
      <c r="K32" s="5"/>
      <c r="L32" s="5"/>
      <c r="M32" s="5"/>
      <c r="N32" s="5"/>
      <c r="O32" s="5"/>
      <c r="P32" s="3"/>
      <c r="Q32" s="3"/>
      <c r="R32" s="3"/>
      <c r="S32" s="3"/>
      <c r="T32" s="3"/>
      <c r="U32" s="3"/>
      <c r="V32" s="3"/>
      <c r="W32" s="3"/>
      <c r="X32" s="3"/>
      <c r="Y32" s="3"/>
    </row>
    <row r="33" spans="2:25" ht="15.75" x14ac:dyDescent="0.25">
      <c r="B33" s="6"/>
      <c r="C33" s="5"/>
      <c r="D33" s="5"/>
      <c r="E33" s="5"/>
      <c r="F33" s="5"/>
      <c r="G33" s="5"/>
      <c r="H33" s="5"/>
      <c r="I33" s="5"/>
      <c r="J33" s="5"/>
      <c r="K33" s="5"/>
      <c r="L33" s="5"/>
      <c r="M33" s="5"/>
      <c r="N33" s="5"/>
      <c r="O33" s="5"/>
      <c r="P33" s="3"/>
      <c r="Q33" s="3"/>
      <c r="R33" s="3"/>
      <c r="S33" s="3"/>
      <c r="T33" s="3"/>
      <c r="U33" s="3"/>
      <c r="V33" s="3"/>
      <c r="W33" s="3"/>
      <c r="X33" s="3"/>
      <c r="Y33" s="3"/>
    </row>
    <row r="34" spans="2:25" ht="15.75" x14ac:dyDescent="0.25">
      <c r="B34" s="6"/>
      <c r="C34" s="5"/>
      <c r="D34" s="5"/>
      <c r="E34" s="5"/>
      <c r="F34" s="5"/>
      <c r="G34" s="5"/>
      <c r="H34" s="5"/>
      <c r="I34" s="5"/>
      <c r="J34" s="5"/>
      <c r="K34" s="5"/>
      <c r="L34" s="5"/>
      <c r="M34" s="5"/>
      <c r="N34" s="5"/>
      <c r="O34" s="5"/>
      <c r="P34" s="3"/>
      <c r="Q34" s="3"/>
      <c r="R34" s="3"/>
      <c r="S34" s="3"/>
      <c r="T34" s="3"/>
      <c r="U34" s="3"/>
      <c r="V34" s="3"/>
      <c r="W34" s="3"/>
      <c r="X34" s="3"/>
      <c r="Y34" s="3"/>
    </row>
    <row r="35" spans="2:25" ht="15.75" x14ac:dyDescent="0.25">
      <c r="B35" s="20">
        <v>6</v>
      </c>
      <c r="C35" s="19"/>
      <c r="D35" s="5"/>
      <c r="E35" s="5"/>
      <c r="F35" s="20">
        <v>7</v>
      </c>
      <c r="G35" s="19"/>
      <c r="H35" s="5"/>
      <c r="I35" s="20">
        <v>8</v>
      </c>
      <c r="J35" s="19"/>
      <c r="K35" s="7"/>
      <c r="L35" s="5"/>
      <c r="M35" s="5"/>
      <c r="N35" s="5"/>
      <c r="O35" s="5"/>
      <c r="P35" s="3"/>
      <c r="Q35" s="3"/>
      <c r="R35" s="3"/>
      <c r="S35" s="3"/>
      <c r="T35" s="3"/>
      <c r="U35" s="3"/>
      <c r="V35" s="3"/>
      <c r="W35" s="3"/>
      <c r="X35" s="3"/>
      <c r="Y35" s="3"/>
    </row>
    <row r="36" spans="2:25" ht="15.75" x14ac:dyDescent="0.25">
      <c r="B36" s="6"/>
      <c r="C36" s="5"/>
      <c r="D36" s="5"/>
      <c r="E36" s="5"/>
      <c r="F36" s="5"/>
      <c r="G36" s="5"/>
      <c r="H36" s="5"/>
      <c r="I36" s="5"/>
      <c r="J36" s="5"/>
      <c r="K36" s="5"/>
      <c r="L36" s="5"/>
      <c r="M36" s="5"/>
      <c r="N36" s="5"/>
      <c r="O36" s="5"/>
      <c r="P36" s="3"/>
      <c r="Q36" s="3"/>
      <c r="R36" s="3"/>
      <c r="S36" s="3"/>
      <c r="T36" s="3"/>
      <c r="U36" s="3"/>
      <c r="V36" s="3"/>
      <c r="W36" s="3"/>
      <c r="X36" s="3"/>
      <c r="Y36" s="3"/>
    </row>
    <row r="37" spans="2:25" ht="15.75" x14ac:dyDescent="0.25">
      <c r="B37" s="6"/>
      <c r="C37" s="5"/>
      <c r="D37" s="5"/>
      <c r="E37" s="5"/>
      <c r="F37" s="5"/>
      <c r="G37" s="5"/>
      <c r="H37" s="5"/>
      <c r="I37" s="5"/>
      <c r="J37" s="5"/>
      <c r="K37" s="5"/>
      <c r="L37" s="5"/>
      <c r="M37" s="5"/>
      <c r="N37" s="5"/>
      <c r="O37" s="5"/>
      <c r="P37" s="3"/>
      <c r="Q37" s="3"/>
      <c r="R37" s="3"/>
      <c r="S37" s="3"/>
      <c r="T37" s="3"/>
      <c r="U37" s="3"/>
      <c r="V37" s="3"/>
      <c r="W37" s="3"/>
      <c r="X37" s="3"/>
      <c r="Y37" s="3"/>
    </row>
    <row r="38" spans="2:25" ht="15.75" x14ac:dyDescent="0.25">
      <c r="B38" s="6"/>
      <c r="C38" s="5"/>
      <c r="D38" s="5"/>
      <c r="E38" s="5"/>
      <c r="F38" s="5"/>
      <c r="G38" s="5"/>
      <c r="H38" s="5"/>
      <c r="I38" s="5"/>
      <c r="J38" s="5"/>
      <c r="K38" s="5"/>
      <c r="L38" s="5"/>
      <c r="M38" s="5"/>
      <c r="N38" s="5"/>
      <c r="O38" s="5"/>
      <c r="P38" s="3"/>
      <c r="Q38" s="3"/>
      <c r="R38" s="3"/>
      <c r="S38" s="3"/>
      <c r="T38" s="3"/>
      <c r="U38" s="3"/>
      <c r="V38" s="3"/>
      <c r="W38" s="3"/>
      <c r="X38" s="3"/>
      <c r="Y38" s="3"/>
    </row>
    <row r="39" spans="2:25" ht="15.75" x14ac:dyDescent="0.25">
      <c r="B39" s="6"/>
      <c r="C39" s="5"/>
      <c r="D39" s="5"/>
      <c r="E39" s="5"/>
      <c r="F39" s="5"/>
      <c r="G39" s="5"/>
      <c r="H39" s="5"/>
      <c r="I39" s="5"/>
      <c r="J39" s="5"/>
      <c r="K39" s="5"/>
      <c r="L39" s="5"/>
      <c r="M39" s="5"/>
      <c r="N39" s="5"/>
      <c r="O39" s="5"/>
      <c r="P39" s="3"/>
      <c r="Q39" s="3"/>
      <c r="R39" s="3"/>
      <c r="S39" s="3"/>
      <c r="T39" s="3"/>
      <c r="U39" s="3"/>
      <c r="V39" s="3"/>
      <c r="W39" s="3"/>
      <c r="X39" s="3"/>
      <c r="Y39" s="3"/>
    </row>
    <row r="40" spans="2:25" ht="15.75" x14ac:dyDescent="0.25">
      <c r="B40" s="6"/>
      <c r="C40" s="5"/>
      <c r="D40" s="5"/>
      <c r="E40" s="5"/>
      <c r="F40" s="5"/>
      <c r="G40" s="5"/>
      <c r="H40" s="5"/>
      <c r="I40" s="5"/>
      <c r="J40" s="5"/>
      <c r="K40" s="5"/>
      <c r="L40" s="5"/>
      <c r="M40" s="5"/>
      <c r="N40" s="5"/>
      <c r="O40" s="5"/>
      <c r="P40" s="3"/>
      <c r="Q40" s="3"/>
      <c r="R40" s="3"/>
      <c r="S40" s="3"/>
      <c r="T40" s="3"/>
      <c r="U40" s="3"/>
      <c r="V40" s="3"/>
      <c r="W40" s="3"/>
      <c r="X40" s="3"/>
      <c r="Y40" s="3"/>
    </row>
    <row r="41" spans="2:25" ht="15.75" x14ac:dyDescent="0.25">
      <c r="B41" s="6"/>
      <c r="C41" s="5"/>
      <c r="D41" s="5"/>
      <c r="E41" s="5"/>
      <c r="F41" s="5"/>
      <c r="G41" s="5"/>
      <c r="H41" s="5"/>
      <c r="I41" s="5"/>
      <c r="J41" s="5"/>
      <c r="K41" s="5"/>
      <c r="L41" s="5"/>
      <c r="M41" s="5"/>
      <c r="N41" s="5"/>
      <c r="O41" s="5"/>
      <c r="P41" s="3"/>
      <c r="Q41" s="3"/>
      <c r="R41" s="3"/>
      <c r="S41" s="3"/>
      <c r="T41" s="3"/>
      <c r="U41" s="3"/>
      <c r="V41" s="3"/>
      <c r="W41" s="3"/>
      <c r="X41" s="3"/>
      <c r="Y41" s="3"/>
    </row>
    <row r="42" spans="2:25" ht="15.75" x14ac:dyDescent="0.25">
      <c r="B42" s="6"/>
      <c r="C42" s="5"/>
      <c r="D42" s="5"/>
      <c r="E42" s="5"/>
      <c r="F42" s="5"/>
      <c r="G42" s="5"/>
      <c r="H42" s="5"/>
      <c r="I42" s="5"/>
      <c r="J42" s="5"/>
      <c r="K42" s="5"/>
      <c r="L42" s="5"/>
      <c r="M42" s="5"/>
      <c r="N42" s="5"/>
      <c r="O42" s="5"/>
      <c r="P42" s="3"/>
      <c r="Q42" s="3"/>
      <c r="R42" s="3"/>
      <c r="S42" s="3"/>
      <c r="T42" s="3"/>
      <c r="U42" s="3"/>
      <c r="V42" s="3"/>
      <c r="W42" s="3"/>
      <c r="X42" s="3"/>
      <c r="Y42" s="3"/>
    </row>
    <row r="43" spans="2:25" ht="15.75" x14ac:dyDescent="0.25">
      <c r="B43" s="6"/>
      <c r="C43" s="5"/>
      <c r="D43" s="5"/>
      <c r="E43" s="5"/>
      <c r="F43" s="5"/>
      <c r="G43" s="5"/>
      <c r="H43" s="5"/>
      <c r="I43" s="5"/>
      <c r="J43" s="5"/>
      <c r="K43" s="5"/>
      <c r="L43" s="5"/>
      <c r="M43" s="5"/>
      <c r="N43" s="5"/>
      <c r="O43" s="5"/>
      <c r="P43" s="3"/>
      <c r="Q43" s="3"/>
      <c r="R43" s="3"/>
      <c r="S43" s="3"/>
      <c r="T43" s="3"/>
      <c r="U43" s="3"/>
      <c r="V43" s="3"/>
      <c r="W43" s="3"/>
      <c r="X43" s="3"/>
      <c r="Y43" s="3"/>
    </row>
    <row r="44" spans="2:25" ht="15.75" x14ac:dyDescent="0.25">
      <c r="B44" s="6"/>
      <c r="C44" s="5"/>
      <c r="D44" s="5"/>
      <c r="E44" s="5"/>
      <c r="F44" s="5"/>
      <c r="G44" s="5"/>
      <c r="H44" s="5"/>
      <c r="I44" s="5"/>
      <c r="J44" s="5"/>
      <c r="K44" s="5"/>
      <c r="L44" s="5"/>
      <c r="M44" s="5"/>
      <c r="N44" s="5"/>
      <c r="O44" s="5"/>
      <c r="P44" s="3"/>
      <c r="Q44" s="3"/>
      <c r="R44" s="3"/>
      <c r="S44" s="3"/>
      <c r="T44" s="3"/>
      <c r="U44" s="3"/>
      <c r="V44" s="3"/>
      <c r="W44" s="3"/>
      <c r="X44" s="3"/>
      <c r="Y44" s="3"/>
    </row>
    <row r="45" spans="2:25" ht="15.75" x14ac:dyDescent="0.25">
      <c r="B45" s="6"/>
      <c r="C45" s="5"/>
      <c r="D45" s="20">
        <v>9</v>
      </c>
      <c r="E45" s="19"/>
      <c r="F45" s="5"/>
      <c r="G45" s="20">
        <v>10</v>
      </c>
      <c r="H45" s="19"/>
      <c r="I45" s="7"/>
      <c r="J45" s="7"/>
      <c r="K45" s="5"/>
      <c r="L45" s="5"/>
      <c r="M45" s="5"/>
      <c r="N45" s="5"/>
      <c r="O45" s="5"/>
      <c r="P45" s="3"/>
      <c r="Q45" s="3"/>
      <c r="R45" s="3"/>
      <c r="S45" s="3"/>
      <c r="T45" s="3"/>
      <c r="U45" s="3"/>
      <c r="V45" s="3"/>
      <c r="W45" s="3"/>
      <c r="X45" s="3"/>
      <c r="Y45" s="3"/>
    </row>
    <row r="46" spans="2:25" ht="15.75" x14ac:dyDescent="0.25">
      <c r="B46" s="6"/>
      <c r="C46" s="5"/>
      <c r="D46" s="7"/>
      <c r="E46" s="7"/>
      <c r="F46" s="5"/>
      <c r="G46" s="5"/>
      <c r="H46" s="5"/>
      <c r="I46" s="5"/>
      <c r="J46" s="5"/>
      <c r="K46" s="5"/>
      <c r="L46" s="5"/>
      <c r="M46" s="5"/>
      <c r="N46" s="5"/>
      <c r="O46" s="5"/>
      <c r="P46" s="3"/>
      <c r="Q46" s="3"/>
      <c r="R46" s="3"/>
      <c r="S46" s="3"/>
      <c r="T46" s="3"/>
      <c r="U46" s="3"/>
      <c r="V46" s="3"/>
      <c r="W46" s="3"/>
      <c r="X46" s="3"/>
      <c r="Y46" s="3"/>
    </row>
    <row r="47" spans="2:25" ht="15.75" x14ac:dyDescent="0.25">
      <c r="B47" s="6"/>
      <c r="C47" s="5"/>
      <c r="D47" s="5"/>
      <c r="E47" s="5"/>
      <c r="F47" s="5"/>
      <c r="G47" s="5"/>
      <c r="H47" s="5"/>
      <c r="I47" s="5"/>
      <c r="J47" s="5"/>
      <c r="K47" s="5"/>
      <c r="L47" s="5"/>
      <c r="M47" s="5"/>
      <c r="N47" s="5"/>
      <c r="O47" s="5"/>
      <c r="P47" s="3"/>
      <c r="Q47" s="3"/>
      <c r="R47" s="3"/>
      <c r="S47" s="3"/>
      <c r="T47" s="3"/>
      <c r="U47" s="3"/>
      <c r="V47" s="3"/>
      <c r="W47" s="3"/>
      <c r="X47" s="3"/>
      <c r="Y47" s="3"/>
    </row>
    <row r="48" spans="2:25" ht="15.75" x14ac:dyDescent="0.25">
      <c r="B48" s="6"/>
      <c r="C48" s="5"/>
      <c r="D48" s="5"/>
      <c r="E48" s="5"/>
      <c r="F48" s="5"/>
      <c r="G48" s="5"/>
      <c r="H48" s="5"/>
      <c r="I48" s="5"/>
      <c r="J48" s="5"/>
      <c r="K48" s="5"/>
      <c r="L48" s="5"/>
      <c r="M48" s="5"/>
      <c r="N48" s="5"/>
      <c r="O48" s="5"/>
      <c r="P48" s="3"/>
      <c r="Q48" s="3"/>
      <c r="R48" s="3"/>
      <c r="S48" s="3"/>
      <c r="T48" s="3"/>
      <c r="U48" s="3"/>
      <c r="V48" s="3"/>
      <c r="W48" s="3"/>
      <c r="X48" s="3"/>
      <c r="Y48" s="3"/>
    </row>
    <row r="49" spans="2:25" ht="15.75" x14ac:dyDescent="0.25">
      <c r="B49" s="6"/>
      <c r="C49" s="5"/>
      <c r="D49" s="5"/>
      <c r="E49" s="5"/>
      <c r="F49" s="5"/>
      <c r="G49" s="5"/>
      <c r="H49" s="5"/>
      <c r="I49" s="5"/>
      <c r="J49" s="5"/>
      <c r="K49" s="5"/>
      <c r="L49" s="5"/>
      <c r="M49" s="5"/>
      <c r="N49" s="5"/>
      <c r="O49" s="5"/>
      <c r="P49" s="3"/>
      <c r="Q49" s="3"/>
      <c r="R49" s="3"/>
      <c r="S49" s="3"/>
      <c r="T49" s="3"/>
      <c r="U49" s="3"/>
      <c r="V49" s="3"/>
      <c r="W49" s="3"/>
      <c r="X49" s="3"/>
      <c r="Y49" s="3"/>
    </row>
    <row r="50" spans="2:25" ht="15.75" x14ac:dyDescent="0.25">
      <c r="B50" s="6"/>
      <c r="C50" s="5"/>
      <c r="D50" s="5"/>
      <c r="E50" s="5"/>
      <c r="F50" s="5"/>
      <c r="G50" s="5"/>
      <c r="H50" s="5"/>
      <c r="I50" s="5"/>
      <c r="J50" s="5"/>
      <c r="K50" s="5"/>
      <c r="L50" s="5"/>
      <c r="M50" s="5"/>
      <c r="N50" s="5"/>
      <c r="O50" s="5"/>
      <c r="P50" s="3"/>
      <c r="Q50" s="3"/>
      <c r="R50" s="3"/>
      <c r="S50" s="3"/>
      <c r="T50" s="3"/>
      <c r="U50" s="3"/>
      <c r="V50" s="3"/>
      <c r="W50" s="3"/>
      <c r="X50" s="3"/>
      <c r="Y50" s="3"/>
    </row>
    <row r="51" spans="2:25" ht="15.75" x14ac:dyDescent="0.25">
      <c r="B51" s="6"/>
      <c r="C51" s="5"/>
      <c r="D51" s="5"/>
      <c r="E51" s="5"/>
      <c r="F51" s="5"/>
      <c r="G51" s="5"/>
      <c r="H51" s="5"/>
      <c r="I51" s="5"/>
      <c r="J51" s="5"/>
      <c r="K51" s="5"/>
      <c r="L51" s="5"/>
      <c r="M51" s="5"/>
      <c r="N51" s="5"/>
      <c r="O51" s="5"/>
      <c r="P51" s="3"/>
      <c r="Q51" s="3"/>
      <c r="R51" s="3"/>
      <c r="S51" s="3"/>
      <c r="T51" s="3"/>
      <c r="U51" s="3"/>
      <c r="V51" s="3"/>
      <c r="W51" s="3"/>
      <c r="X51" s="3"/>
      <c r="Y51" s="3"/>
    </row>
    <row r="52" spans="2:25" ht="15.75" x14ac:dyDescent="0.25">
      <c r="B52" s="6"/>
      <c r="C52" s="5"/>
      <c r="D52" s="5"/>
      <c r="E52" s="5"/>
      <c r="F52" s="5"/>
      <c r="G52" s="5"/>
      <c r="H52" s="5"/>
      <c r="I52" s="5"/>
      <c r="J52" s="5"/>
      <c r="K52" s="5"/>
      <c r="L52" s="5"/>
      <c r="M52" s="5"/>
      <c r="N52" s="5"/>
      <c r="O52" s="5"/>
      <c r="P52" s="3"/>
      <c r="Q52" s="3"/>
      <c r="R52" s="3"/>
      <c r="S52" s="3"/>
      <c r="T52" s="3"/>
      <c r="U52" s="3"/>
      <c r="V52" s="3"/>
      <c r="W52" s="3"/>
      <c r="X52" s="3"/>
      <c r="Y52" s="3"/>
    </row>
    <row r="53" spans="2:25" ht="60.75" customHeight="1" x14ac:dyDescent="0.35">
      <c r="B53" s="15" t="s">
        <v>19</v>
      </c>
      <c r="C53" s="5"/>
      <c r="D53" s="5"/>
      <c r="E53" s="5"/>
      <c r="F53" s="5"/>
      <c r="G53" s="5"/>
      <c r="H53" s="5"/>
      <c r="I53" s="5"/>
      <c r="J53" s="5"/>
      <c r="K53" s="5"/>
      <c r="L53" s="5"/>
      <c r="M53" s="5"/>
      <c r="N53" s="5"/>
      <c r="O53" s="5"/>
      <c r="P53" s="3"/>
      <c r="Q53" s="3" t="s">
        <v>20</v>
      </c>
      <c r="R53" s="3"/>
      <c r="S53" s="3"/>
      <c r="T53" s="3"/>
      <c r="U53" s="3"/>
      <c r="V53" s="3"/>
      <c r="W53" s="3"/>
      <c r="X53" s="3"/>
      <c r="Y53" s="3"/>
    </row>
    <row r="54" spans="2:25" ht="15.75" x14ac:dyDescent="0.25">
      <c r="B54" s="6"/>
      <c r="C54" s="5"/>
      <c r="D54" s="5"/>
      <c r="E54" s="5"/>
      <c r="F54" s="5"/>
      <c r="G54" s="5"/>
      <c r="H54" s="5"/>
      <c r="I54" s="5"/>
      <c r="J54" s="5"/>
      <c r="K54" s="5"/>
      <c r="L54" s="5"/>
      <c r="M54" s="5"/>
      <c r="N54" s="5"/>
      <c r="O54" s="5"/>
      <c r="P54" s="3"/>
      <c r="Q54" s="3" t="str">
        <f>IF(D56="Bold","Correct","Wrong")</f>
        <v>Wrong</v>
      </c>
      <c r="R54" s="3"/>
      <c r="T54" s="3"/>
      <c r="U54" s="3"/>
      <c r="V54" s="3"/>
      <c r="W54" s="3"/>
      <c r="X54" s="3"/>
      <c r="Y54" s="3"/>
    </row>
    <row r="55" spans="2:25" ht="15.75" x14ac:dyDescent="0.25">
      <c r="B55" s="6"/>
      <c r="C55" s="5"/>
      <c r="D55" s="5"/>
      <c r="E55" s="5"/>
      <c r="F55" s="5"/>
      <c r="G55" s="5"/>
      <c r="H55" s="5"/>
      <c r="I55" s="5"/>
      <c r="J55" s="5"/>
      <c r="K55" s="5"/>
      <c r="L55" s="5"/>
      <c r="M55" s="5"/>
      <c r="N55" s="5"/>
      <c r="O55" s="5"/>
      <c r="P55" s="3"/>
      <c r="Q55" s="3" t="str">
        <f>IF(G56="Underline","Correct","Wrong")</f>
        <v>Wrong</v>
      </c>
      <c r="R55" s="3"/>
      <c r="S55" s="3" t="s">
        <v>21</v>
      </c>
      <c r="T55" s="3"/>
      <c r="U55" s="3"/>
      <c r="V55" s="3"/>
      <c r="W55" s="3"/>
      <c r="X55" s="3"/>
      <c r="Y55" s="3"/>
    </row>
    <row r="56" spans="2:25" ht="15.75" x14ac:dyDescent="0.25">
      <c r="B56" s="6"/>
      <c r="C56" s="18"/>
      <c r="D56" s="19"/>
      <c r="E56" s="7"/>
      <c r="F56" s="18"/>
      <c r="G56" s="19"/>
      <c r="H56" s="7"/>
      <c r="I56" s="18"/>
      <c r="J56" s="19"/>
      <c r="K56" s="7"/>
      <c r="L56" s="7"/>
      <c r="M56" s="7"/>
      <c r="N56" s="5"/>
      <c r="O56" s="5"/>
      <c r="P56" s="3"/>
      <c r="Q56" s="3" t="str">
        <f>IF(J56="Justify","Correct","Wrong")</f>
        <v>Wrong</v>
      </c>
      <c r="R56" s="3"/>
      <c r="S56" s="3" t="s">
        <v>22</v>
      </c>
      <c r="T56" s="3"/>
      <c r="U56" s="3"/>
      <c r="V56" s="3"/>
      <c r="W56" s="3"/>
      <c r="X56" s="3"/>
      <c r="Y56" s="3"/>
    </row>
    <row r="57" spans="2:25" ht="15.75" x14ac:dyDescent="0.25">
      <c r="B57" s="6"/>
      <c r="C57" s="5"/>
      <c r="D57" s="5"/>
      <c r="E57" s="5"/>
      <c r="F57" s="5"/>
      <c r="G57" s="5"/>
      <c r="H57" s="5"/>
      <c r="I57" s="5"/>
      <c r="J57" s="5"/>
      <c r="K57" s="5"/>
      <c r="L57" s="5"/>
      <c r="M57" s="5"/>
      <c r="N57" s="5"/>
      <c r="O57" s="5"/>
      <c r="P57" s="3"/>
      <c r="Q57" s="3" t="str">
        <f>IF(D61="Italics","Correct","Wrong")</f>
        <v>Wrong</v>
      </c>
      <c r="S57" s="3" t="s">
        <v>23</v>
      </c>
      <c r="T57" s="3"/>
      <c r="U57" s="3"/>
      <c r="V57" s="3"/>
      <c r="W57" s="3"/>
      <c r="X57" s="3"/>
      <c r="Y57" s="3"/>
    </row>
    <row r="58" spans="2:25" ht="15.75" x14ac:dyDescent="0.25">
      <c r="B58" s="6"/>
      <c r="C58" s="5"/>
      <c r="D58" s="5"/>
      <c r="E58" s="5"/>
      <c r="F58" s="5"/>
      <c r="G58" s="5"/>
      <c r="H58" s="5"/>
      <c r="I58" s="5"/>
      <c r="J58" s="5"/>
      <c r="K58" s="5"/>
      <c r="L58" s="5"/>
      <c r="M58" s="5"/>
      <c r="N58" s="5"/>
      <c r="O58" s="5"/>
      <c r="P58" s="3"/>
      <c r="Q58" s="3" t="str">
        <f>IF(G61="Centre","Correct","Wrong")</f>
        <v>Wrong</v>
      </c>
      <c r="R58" s="3"/>
      <c r="S58" s="3" t="s">
        <v>24</v>
      </c>
      <c r="T58" s="3"/>
      <c r="U58" s="3"/>
      <c r="V58" s="3"/>
      <c r="W58" s="3"/>
      <c r="X58" s="3"/>
      <c r="Y58" s="3"/>
    </row>
    <row r="59" spans="2:25" ht="15.75" x14ac:dyDescent="0.25">
      <c r="B59" s="6"/>
      <c r="C59" s="5"/>
      <c r="D59" s="5"/>
      <c r="E59" s="5"/>
      <c r="F59" s="5"/>
      <c r="G59" s="5"/>
      <c r="H59" s="5"/>
      <c r="I59" s="5"/>
      <c r="J59" s="5"/>
      <c r="K59" s="5"/>
      <c r="L59" s="5"/>
      <c r="M59" s="5"/>
      <c r="N59" s="5"/>
      <c r="O59" s="5"/>
      <c r="P59" s="3"/>
      <c r="Q59" s="3" t="str">
        <f>IF(J61="New Document","Correct","Wrong")</f>
        <v>Wrong</v>
      </c>
      <c r="R59" s="3"/>
      <c r="S59" s="3" t="s">
        <v>25</v>
      </c>
      <c r="T59" s="3"/>
      <c r="U59" s="3"/>
      <c r="V59" s="3"/>
      <c r="W59" s="3"/>
      <c r="X59" s="3"/>
      <c r="Y59" s="3"/>
    </row>
    <row r="60" spans="2:25" ht="15.75" x14ac:dyDescent="0.25">
      <c r="B60" s="6"/>
      <c r="C60" s="5"/>
      <c r="D60" s="5"/>
      <c r="E60" s="5"/>
      <c r="F60" s="5"/>
      <c r="G60" s="5"/>
      <c r="H60" s="5"/>
      <c r="I60" s="5"/>
      <c r="J60" s="5"/>
      <c r="K60" s="5"/>
      <c r="L60" s="5"/>
      <c r="M60" s="5"/>
      <c r="N60" s="5"/>
      <c r="O60" s="5"/>
      <c r="P60" s="3"/>
      <c r="Q60" s="3" t="str">
        <f>IF(M61="Save","Correct","Wrong")</f>
        <v>Wrong</v>
      </c>
      <c r="R60" s="3"/>
      <c r="S60" s="3" t="s">
        <v>26</v>
      </c>
      <c r="T60" s="3"/>
      <c r="U60" s="3"/>
      <c r="V60" s="3"/>
      <c r="W60" s="3"/>
      <c r="X60" s="3"/>
      <c r="Y60" s="3"/>
    </row>
    <row r="61" spans="2:25" ht="15.75" x14ac:dyDescent="0.25">
      <c r="B61" s="6"/>
      <c r="C61" s="18"/>
      <c r="D61" s="19"/>
      <c r="E61" s="7"/>
      <c r="F61" s="18"/>
      <c r="G61" s="19"/>
      <c r="H61" s="7"/>
      <c r="I61" s="18"/>
      <c r="J61" s="19"/>
      <c r="K61" s="5"/>
      <c r="L61" s="18"/>
      <c r="M61" s="19"/>
      <c r="N61" s="5"/>
      <c r="O61" s="5"/>
      <c r="P61" s="3"/>
      <c r="Q61" s="3" t="str">
        <f>IF(D66="Font Colour","Correct","Wrong")</f>
        <v>Wrong</v>
      </c>
      <c r="R61" s="3"/>
      <c r="S61" s="3" t="s">
        <v>27</v>
      </c>
      <c r="T61" s="3"/>
      <c r="U61" s="3"/>
      <c r="V61" s="3"/>
      <c r="W61" s="3"/>
      <c r="X61" s="3"/>
      <c r="Y61" s="3"/>
    </row>
    <row r="62" spans="2:25" ht="15.75" x14ac:dyDescent="0.25">
      <c r="B62" s="6"/>
      <c r="C62" s="5"/>
      <c r="D62" s="5"/>
      <c r="E62" s="5"/>
      <c r="F62" s="5"/>
      <c r="G62" s="5"/>
      <c r="H62" s="5"/>
      <c r="I62" s="5"/>
      <c r="J62" s="5"/>
      <c r="K62" s="5"/>
      <c r="L62" s="5"/>
      <c r="M62" s="5"/>
      <c r="N62" s="5"/>
      <c r="O62" s="5"/>
      <c r="P62" s="3"/>
      <c r="Q62" s="3" t="str">
        <f>IF(G66="Spell Check","Correct","Wrong")</f>
        <v>Wrong</v>
      </c>
      <c r="R62" s="3"/>
      <c r="S62" s="3" t="s">
        <v>28</v>
      </c>
      <c r="T62" s="3"/>
      <c r="U62" s="3"/>
      <c r="V62" s="3"/>
      <c r="W62" s="3"/>
      <c r="X62" s="3"/>
      <c r="Y62" s="3"/>
    </row>
    <row r="63" spans="2:25" ht="16.5" customHeight="1" x14ac:dyDescent="0.35">
      <c r="B63" s="15"/>
      <c r="C63" s="5"/>
      <c r="D63" s="5"/>
      <c r="E63" s="5"/>
      <c r="F63" s="5"/>
      <c r="G63" s="5"/>
      <c r="H63" s="5"/>
      <c r="I63" s="5"/>
      <c r="J63" s="5"/>
      <c r="K63" s="5"/>
      <c r="L63" s="5"/>
      <c r="M63" s="5"/>
      <c r="N63" s="5"/>
      <c r="O63" s="5"/>
      <c r="P63" s="3"/>
      <c r="Q63" s="3" t="str">
        <f>IF(J66="Print Preview","Correct","Wrong")</f>
        <v>Wrong</v>
      </c>
      <c r="R63" s="3"/>
      <c r="S63" s="3" t="s">
        <v>29</v>
      </c>
      <c r="T63" s="3"/>
      <c r="U63" s="3"/>
      <c r="V63" s="3"/>
      <c r="W63" s="3"/>
      <c r="X63" s="3"/>
      <c r="Y63" s="3"/>
    </row>
    <row r="64" spans="2:25" ht="16.5" customHeight="1" x14ac:dyDescent="0.35">
      <c r="B64" s="15"/>
      <c r="C64" s="5"/>
      <c r="D64" s="5"/>
      <c r="E64" s="5"/>
      <c r="F64" s="5"/>
      <c r="G64" s="5"/>
      <c r="H64" s="5"/>
      <c r="I64" s="5"/>
      <c r="J64" s="5"/>
      <c r="K64" s="5"/>
      <c r="L64" s="5"/>
      <c r="M64" s="5"/>
      <c r="N64" s="5"/>
      <c r="O64" s="5"/>
      <c r="P64" s="3"/>
      <c r="Q64" s="3" t="s">
        <v>30</v>
      </c>
      <c r="R64" s="3"/>
      <c r="S64" s="3" t="s">
        <v>31</v>
      </c>
      <c r="T64" s="3"/>
      <c r="U64" s="3"/>
      <c r="V64" s="3"/>
      <c r="W64" s="3"/>
      <c r="X64" s="3"/>
      <c r="Y64" s="3"/>
    </row>
    <row r="65" spans="2:25" ht="16.5" customHeight="1" x14ac:dyDescent="0.35">
      <c r="B65" s="15"/>
      <c r="C65" s="5"/>
      <c r="D65" s="5"/>
      <c r="E65" s="5"/>
      <c r="F65" s="5"/>
      <c r="G65" s="5"/>
      <c r="H65" s="5"/>
      <c r="I65" s="5"/>
      <c r="J65" s="5"/>
      <c r="K65" s="5"/>
      <c r="L65" s="5"/>
      <c r="M65" s="5"/>
      <c r="N65" s="5"/>
      <c r="O65" s="5"/>
      <c r="P65" s="3"/>
      <c r="Q65" s="3">
        <f>COUNTIF(Q54:Q64,"Correct")</f>
        <v>0</v>
      </c>
      <c r="R65" s="3"/>
      <c r="S65" s="3" t="s">
        <v>32</v>
      </c>
      <c r="T65" s="3"/>
      <c r="U65" s="3"/>
      <c r="V65" s="3"/>
      <c r="W65" s="3"/>
      <c r="X65" s="3"/>
      <c r="Y65" s="3"/>
    </row>
    <row r="66" spans="2:25" ht="16.5" customHeight="1" x14ac:dyDescent="0.35">
      <c r="B66" s="15"/>
      <c r="C66" s="18"/>
      <c r="D66" s="19"/>
      <c r="E66" s="5"/>
      <c r="F66" s="18"/>
      <c r="G66" s="19"/>
      <c r="H66" s="5"/>
      <c r="I66" s="18"/>
      <c r="J66" s="19"/>
      <c r="K66" s="5"/>
      <c r="L66" s="5"/>
      <c r="M66" s="5"/>
      <c r="N66" s="5"/>
      <c r="O66" s="5"/>
      <c r="P66" s="3"/>
      <c r="Q66" s="3"/>
      <c r="R66" s="3"/>
      <c r="S66" s="3" t="s">
        <v>33</v>
      </c>
      <c r="T66" s="3"/>
      <c r="U66" s="3"/>
      <c r="V66" s="3"/>
      <c r="W66" s="3"/>
      <c r="X66" s="3"/>
      <c r="Y66" s="3"/>
    </row>
    <row r="67" spans="2:25" ht="16.5" customHeight="1" x14ac:dyDescent="0.35">
      <c r="B67" s="15"/>
      <c r="C67" s="5"/>
      <c r="D67" s="5"/>
      <c r="E67" s="5"/>
      <c r="F67" s="5"/>
      <c r="G67" s="5"/>
      <c r="H67" s="5"/>
      <c r="I67" s="5"/>
      <c r="J67" s="5"/>
      <c r="K67" s="5"/>
      <c r="L67" s="5"/>
      <c r="M67" s="5"/>
      <c r="N67" s="5"/>
      <c r="O67" s="5"/>
      <c r="P67" s="3"/>
      <c r="Q67" s="3"/>
      <c r="R67" s="3"/>
      <c r="S67" s="3" t="s">
        <v>34</v>
      </c>
      <c r="T67" s="3"/>
      <c r="U67" s="3"/>
      <c r="V67" s="3"/>
      <c r="W67" s="3"/>
      <c r="X67" s="3"/>
      <c r="Y67" s="3"/>
    </row>
    <row r="68" spans="2:25" ht="16.5" customHeight="1" x14ac:dyDescent="0.35">
      <c r="B68" s="15"/>
      <c r="C68" s="5"/>
      <c r="D68" s="5"/>
      <c r="E68" s="5"/>
      <c r="F68" s="5"/>
      <c r="G68" s="5"/>
      <c r="H68" s="5"/>
      <c r="I68" s="5"/>
      <c r="J68" s="5"/>
      <c r="K68" s="5"/>
      <c r="L68" s="5"/>
      <c r="M68" s="5"/>
      <c r="N68" s="5"/>
      <c r="O68" s="5"/>
      <c r="P68" s="3"/>
      <c r="Q68" s="3"/>
      <c r="R68" s="3"/>
      <c r="S68" s="3" t="s">
        <v>35</v>
      </c>
      <c r="T68" s="3"/>
      <c r="U68" s="3"/>
      <c r="V68" s="3"/>
      <c r="W68" s="3"/>
      <c r="X68" s="3"/>
      <c r="Y68" s="3"/>
    </row>
    <row r="69" spans="2:25" ht="16.5" customHeight="1" x14ac:dyDescent="0.35">
      <c r="B69" s="15"/>
      <c r="C69" s="5"/>
      <c r="D69" s="5"/>
      <c r="E69" s="5"/>
      <c r="F69" s="5"/>
      <c r="G69" s="5"/>
      <c r="H69" s="5"/>
      <c r="I69" s="5"/>
      <c r="J69" s="5"/>
      <c r="K69" s="5"/>
      <c r="L69" s="5"/>
      <c r="M69" s="5"/>
      <c r="N69" s="5"/>
      <c r="O69" s="5"/>
      <c r="P69" s="3"/>
      <c r="Q69" s="3"/>
      <c r="R69" s="3"/>
      <c r="T69" s="3"/>
      <c r="U69" s="3"/>
      <c r="V69" s="3"/>
      <c r="W69" s="3"/>
      <c r="X69" s="3"/>
      <c r="Y69" s="3"/>
    </row>
    <row r="70" spans="2:25" ht="16.5" customHeight="1" x14ac:dyDescent="0.35">
      <c r="B70" s="15"/>
      <c r="C70" s="5"/>
      <c r="D70" s="5"/>
      <c r="E70" s="5"/>
      <c r="F70" s="5"/>
      <c r="G70" s="5"/>
      <c r="H70" s="5"/>
      <c r="I70" s="5"/>
      <c r="J70" s="5"/>
      <c r="K70" s="5"/>
      <c r="L70" s="5"/>
      <c r="M70" s="5"/>
      <c r="N70" s="5"/>
      <c r="O70" s="5"/>
      <c r="P70" s="3"/>
      <c r="Q70" s="3"/>
      <c r="R70" s="3"/>
      <c r="S70" s="3"/>
      <c r="T70" s="3"/>
      <c r="U70" s="3"/>
      <c r="V70" s="3"/>
      <c r="W70" s="3"/>
      <c r="X70" s="3"/>
      <c r="Y70" s="3"/>
    </row>
    <row r="71" spans="2:25" ht="25.5" x14ac:dyDescent="0.35">
      <c r="B71" s="15"/>
      <c r="C71" s="5"/>
      <c r="D71" s="5"/>
      <c r="E71" s="5"/>
      <c r="F71" s="5"/>
      <c r="G71" s="5"/>
      <c r="H71" s="5"/>
      <c r="I71" s="5"/>
      <c r="J71" s="5"/>
      <c r="K71" s="5"/>
      <c r="L71" s="5"/>
      <c r="M71" s="5"/>
      <c r="N71" s="5"/>
      <c r="O71" s="5"/>
      <c r="P71" s="3"/>
      <c r="Q71" s="3"/>
      <c r="R71" s="3"/>
      <c r="S71" s="3"/>
      <c r="T71" s="3"/>
      <c r="U71" s="3"/>
      <c r="V71" s="3"/>
      <c r="W71" s="3"/>
      <c r="X71" s="3"/>
      <c r="Y71" s="3"/>
    </row>
    <row r="72" spans="2:25" ht="25.5" x14ac:dyDescent="0.35">
      <c r="B72" s="15"/>
      <c r="C72" s="5"/>
      <c r="D72" s="5"/>
      <c r="E72" s="5"/>
      <c r="F72" s="5"/>
      <c r="G72" s="5"/>
      <c r="H72" s="5"/>
      <c r="I72" s="5"/>
      <c r="J72" s="5"/>
      <c r="K72" s="5"/>
      <c r="L72" s="5"/>
      <c r="M72" s="5"/>
      <c r="N72" s="5"/>
      <c r="O72" s="5"/>
      <c r="P72" s="3"/>
      <c r="Q72" s="3" t="s">
        <v>36</v>
      </c>
      <c r="R72" s="3"/>
      <c r="T72" s="3"/>
      <c r="U72" s="3"/>
      <c r="V72" s="3"/>
      <c r="W72" s="3"/>
      <c r="X72" s="3"/>
      <c r="Y72" s="3"/>
    </row>
    <row r="73" spans="2:25" ht="25.5" x14ac:dyDescent="0.35">
      <c r="B73" s="15" t="s">
        <v>37</v>
      </c>
      <c r="C73" s="5"/>
      <c r="D73" s="5"/>
      <c r="E73" s="5"/>
      <c r="F73" s="5"/>
      <c r="G73" s="5"/>
      <c r="H73" s="5"/>
      <c r="I73" s="5"/>
      <c r="J73" s="6"/>
      <c r="K73" s="5"/>
      <c r="L73" s="5"/>
      <c r="M73" s="7"/>
      <c r="N73" s="7"/>
      <c r="O73" s="5"/>
      <c r="P73" s="3"/>
      <c r="Q73" s="3" t="str">
        <f>IF(H75="program","Correct","Wrong")</f>
        <v>Wrong</v>
      </c>
      <c r="R73" s="3"/>
      <c r="T73" s="3"/>
      <c r="U73" s="3"/>
      <c r="V73" s="3"/>
      <c r="W73" s="3"/>
      <c r="X73" s="3"/>
      <c r="Y73" s="3"/>
    </row>
    <row r="74" spans="2:25" ht="15.75" x14ac:dyDescent="0.25">
      <c r="B74" s="6"/>
      <c r="C74" s="5"/>
      <c r="D74" s="5"/>
      <c r="E74" s="5"/>
      <c r="F74" s="5"/>
      <c r="G74" s="5"/>
      <c r="H74" s="5"/>
      <c r="I74" s="5"/>
      <c r="J74" s="5"/>
      <c r="K74" s="5"/>
      <c r="L74" s="5"/>
      <c r="M74" s="5"/>
      <c r="N74" s="5"/>
      <c r="O74" s="5"/>
      <c r="P74" s="3"/>
      <c r="Q74" s="3" t="str">
        <f>IF(L75="text","Correct","Wrong")</f>
        <v>Wrong</v>
      </c>
      <c r="R74" s="3"/>
      <c r="T74" s="3"/>
      <c r="U74" s="3"/>
      <c r="V74" s="3"/>
      <c r="W74" s="3"/>
      <c r="X74" s="3"/>
      <c r="Y74" s="3"/>
    </row>
    <row r="75" spans="2:25" ht="15.75" x14ac:dyDescent="0.25">
      <c r="B75" s="6"/>
      <c r="C75" s="7"/>
      <c r="D75" s="6" t="s">
        <v>38</v>
      </c>
      <c r="E75" s="5"/>
      <c r="F75" s="5"/>
      <c r="G75" s="5"/>
      <c r="H75" s="21"/>
      <c r="I75" s="6" t="s">
        <v>39</v>
      </c>
      <c r="J75" s="5"/>
      <c r="K75" s="5"/>
      <c r="L75" s="22"/>
      <c r="M75" s="5" t="s">
        <v>40</v>
      </c>
      <c r="N75" s="5"/>
      <c r="O75" s="5"/>
      <c r="P75" s="3"/>
      <c r="Q75" s="3" t="str">
        <f>IF(H77="keyboard","Correct","Wrong")</f>
        <v>Wrong</v>
      </c>
      <c r="R75" s="3"/>
      <c r="S75" s="23" t="s">
        <v>41</v>
      </c>
      <c r="T75" s="3"/>
      <c r="U75" s="3"/>
      <c r="V75" s="3"/>
      <c r="W75" s="3"/>
      <c r="X75" s="3"/>
      <c r="Y75" s="3"/>
    </row>
    <row r="76" spans="2:25" ht="15.75" x14ac:dyDescent="0.25">
      <c r="B76" s="6"/>
      <c r="C76" s="7"/>
      <c r="D76" s="6"/>
      <c r="E76" s="5"/>
      <c r="F76" s="5"/>
      <c r="G76" s="5"/>
      <c r="H76" s="24"/>
      <c r="I76" s="6"/>
      <c r="J76" s="5"/>
      <c r="K76" s="5"/>
      <c r="L76" s="25"/>
      <c r="M76" s="5"/>
      <c r="N76" s="5"/>
      <c r="O76" s="5"/>
      <c r="P76" s="3"/>
      <c r="Q76" s="3" t="str">
        <f>IF(N77="Word","Correct","Wrong")</f>
        <v>Wrong</v>
      </c>
      <c r="R76" s="3"/>
      <c r="S76" s="23" t="s">
        <v>42</v>
      </c>
      <c r="T76" s="3"/>
      <c r="U76" s="3"/>
      <c r="V76" s="3"/>
      <c r="W76" s="3"/>
      <c r="X76" s="3"/>
      <c r="Y76" s="3"/>
    </row>
    <row r="77" spans="2:25" ht="18" customHeight="1" x14ac:dyDescent="0.25">
      <c r="B77" s="7"/>
      <c r="C77" s="5"/>
      <c r="D77" s="6" t="s">
        <v>43</v>
      </c>
      <c r="E77" s="7"/>
      <c r="F77" s="5"/>
      <c r="G77" s="7"/>
      <c r="H77" s="21"/>
      <c r="I77" s="7" t="s">
        <v>44</v>
      </c>
      <c r="J77" s="5"/>
      <c r="K77" s="5"/>
      <c r="L77" s="5"/>
      <c r="M77" s="5"/>
      <c r="N77" s="22"/>
      <c r="O77" s="5" t="s">
        <v>40</v>
      </c>
      <c r="P77" s="3"/>
      <c r="Q77" s="3" t="str">
        <f>IF(H79="mistakes","Correct","Wrong")</f>
        <v>Wrong</v>
      </c>
      <c r="R77" s="3"/>
      <c r="S77" s="23" t="s">
        <v>45</v>
      </c>
      <c r="T77" s="3"/>
      <c r="U77" s="3"/>
      <c r="V77" s="3"/>
      <c r="W77" s="3"/>
      <c r="X77" s="3"/>
      <c r="Y77" s="3"/>
    </row>
    <row r="78" spans="2:25" ht="15.75" x14ac:dyDescent="0.25">
      <c r="B78" s="7"/>
      <c r="C78" s="5"/>
      <c r="D78" s="6"/>
      <c r="E78" s="7"/>
      <c r="F78" s="5"/>
      <c r="G78" s="7"/>
      <c r="H78" s="24"/>
      <c r="I78" s="7"/>
      <c r="J78" s="5"/>
      <c r="K78" s="5"/>
      <c r="L78" s="5"/>
      <c r="M78" s="5"/>
      <c r="N78" s="25"/>
      <c r="O78" s="5"/>
      <c r="P78" s="3"/>
      <c r="Q78" s="3" t="str">
        <f>IF(L79="saved","Correct","Wrong")</f>
        <v>Wrong</v>
      </c>
      <c r="R78" s="3"/>
      <c r="S78" s="23" t="s">
        <v>46</v>
      </c>
      <c r="T78" s="3"/>
      <c r="U78" s="3"/>
      <c r="V78" s="3"/>
      <c r="W78" s="3"/>
      <c r="X78" s="3"/>
      <c r="Y78" s="3"/>
    </row>
    <row r="79" spans="2:25" ht="15.75" x14ac:dyDescent="0.25">
      <c r="B79" s="7"/>
      <c r="C79" s="7"/>
      <c r="D79" s="7" t="s">
        <v>47</v>
      </c>
      <c r="E79" s="5"/>
      <c r="F79" s="7"/>
      <c r="G79" s="5"/>
      <c r="H79" s="22"/>
      <c r="I79" s="5" t="s">
        <v>48</v>
      </c>
      <c r="J79" s="5"/>
      <c r="K79" s="5"/>
      <c r="L79" s="22"/>
      <c r="M79" s="5" t="s">
        <v>49</v>
      </c>
      <c r="N79" s="5"/>
      <c r="O79" s="5"/>
      <c r="P79" s="3"/>
      <c r="Q79" s="3" t="str">
        <f>IF(D81="printed","Correct","Wrong")</f>
        <v>Wrong</v>
      </c>
      <c r="R79" s="3"/>
      <c r="S79" s="23" t="s">
        <v>50</v>
      </c>
      <c r="T79" s="3"/>
      <c r="U79" s="3"/>
      <c r="V79" s="3"/>
      <c r="W79" s="3"/>
      <c r="X79" s="3"/>
      <c r="Y79" s="3"/>
    </row>
    <row r="80" spans="2:25" ht="15.75" x14ac:dyDescent="0.25">
      <c r="B80" s="7"/>
      <c r="C80" s="7"/>
      <c r="D80" s="7"/>
      <c r="E80" s="5"/>
      <c r="F80" s="7"/>
      <c r="G80" s="5"/>
      <c r="H80" s="25"/>
      <c r="I80" s="5"/>
      <c r="J80" s="5"/>
      <c r="K80" s="5"/>
      <c r="L80" s="25"/>
      <c r="M80" s="5"/>
      <c r="N80" s="5"/>
      <c r="O80" s="5"/>
      <c r="P80" s="3"/>
      <c r="Q80" s="3" t="str">
        <f>IF(I81="open","Correct","Wrong")</f>
        <v>Wrong</v>
      </c>
      <c r="R80" s="3"/>
      <c r="S80" s="23" t="s">
        <v>51</v>
      </c>
      <c r="T80" s="3"/>
      <c r="U80" s="3"/>
      <c r="V80" s="3"/>
      <c r="W80" s="3"/>
      <c r="X80" s="3"/>
      <c r="Y80" s="3"/>
    </row>
    <row r="81" spans="2:25" ht="15.75" x14ac:dyDescent="0.25">
      <c r="B81" s="7"/>
      <c r="C81" s="5"/>
      <c r="D81" s="22"/>
      <c r="E81" s="6" t="s">
        <v>52</v>
      </c>
      <c r="F81" s="7"/>
      <c r="G81" s="5"/>
      <c r="H81" s="5"/>
      <c r="I81" s="21"/>
      <c r="J81" s="5" t="s">
        <v>53</v>
      </c>
      <c r="K81" s="22"/>
      <c r="L81" s="5" t="s">
        <v>54</v>
      </c>
      <c r="M81" s="5"/>
      <c r="N81" s="5"/>
      <c r="O81" s="5"/>
      <c r="P81" s="3"/>
      <c r="Q81" s="3" t="str">
        <f>IF(K81="edit","Correct","Wrong")</f>
        <v>Wrong</v>
      </c>
      <c r="R81" s="3"/>
      <c r="S81" s="23" t="s">
        <v>55</v>
      </c>
      <c r="T81" s="3"/>
      <c r="U81" s="3"/>
      <c r="V81" s="3"/>
      <c r="W81" s="3"/>
      <c r="X81" s="3"/>
      <c r="Y81" s="3"/>
    </row>
    <row r="82" spans="2:25" ht="15.75" x14ac:dyDescent="0.25">
      <c r="B82" s="7"/>
      <c r="C82" s="5"/>
      <c r="D82" s="25"/>
      <c r="E82" s="17"/>
      <c r="F82" s="7"/>
      <c r="G82" s="5"/>
      <c r="H82" s="5"/>
      <c r="I82" s="24"/>
      <c r="J82" s="5"/>
      <c r="K82" s="25"/>
      <c r="L82" s="5"/>
      <c r="M82" s="5"/>
      <c r="N82" s="5"/>
      <c r="O82" s="5"/>
      <c r="P82" s="3"/>
      <c r="Q82" s="3" t="str">
        <f>IF(I83="font","Correct","Wrong")</f>
        <v>Wrong</v>
      </c>
      <c r="R82" s="3"/>
      <c r="S82" s="23" t="s">
        <v>56</v>
      </c>
      <c r="T82" s="3"/>
      <c r="U82" s="3"/>
      <c r="V82" s="3"/>
      <c r="W82" s="3"/>
      <c r="X82" s="3"/>
      <c r="Y82" s="3"/>
    </row>
    <row r="83" spans="2:25" ht="15.75" x14ac:dyDescent="0.25">
      <c r="B83" s="6"/>
      <c r="C83" s="5"/>
      <c r="D83" s="5" t="s">
        <v>57</v>
      </c>
      <c r="E83" s="5"/>
      <c r="F83" s="5"/>
      <c r="G83" s="5"/>
      <c r="H83" s="5"/>
      <c r="I83" s="22"/>
      <c r="J83" s="5" t="s">
        <v>58</v>
      </c>
      <c r="K83" s="5"/>
      <c r="L83" s="5"/>
      <c r="M83" s="5"/>
      <c r="N83" s="5"/>
      <c r="O83" s="5"/>
      <c r="P83" s="3"/>
      <c r="Q83" s="3" t="str">
        <f>IF(H85="landscape","Correct","Wrong")</f>
        <v>Wrong</v>
      </c>
      <c r="R83" s="3"/>
      <c r="S83" s="23" t="s">
        <v>59</v>
      </c>
      <c r="T83" s="3"/>
      <c r="U83" s="3"/>
      <c r="V83" s="3"/>
      <c r="W83" s="3"/>
      <c r="X83" s="3"/>
      <c r="Y83" s="3"/>
    </row>
    <row r="84" spans="2:25" ht="15.75" x14ac:dyDescent="0.25">
      <c r="B84" s="6"/>
      <c r="C84" s="5"/>
      <c r="D84" s="5"/>
      <c r="E84" s="5"/>
      <c r="F84" s="5"/>
      <c r="G84" s="5"/>
      <c r="H84" s="5"/>
      <c r="I84" s="25"/>
      <c r="J84" s="5"/>
      <c r="K84" s="5"/>
      <c r="L84" s="5"/>
      <c r="M84" s="5"/>
      <c r="N84" s="5"/>
      <c r="O84" s="5"/>
      <c r="P84" s="3"/>
      <c r="Q84" s="3" t="str">
        <f>IF(E87="portrait","Correct","Wrong")</f>
        <v>Wrong</v>
      </c>
      <c r="R84" s="3"/>
      <c r="S84" s="23" t="s">
        <v>60</v>
      </c>
      <c r="T84" s="3"/>
      <c r="U84" s="3"/>
      <c r="V84" s="3"/>
      <c r="W84" s="3"/>
      <c r="X84" s="3"/>
      <c r="Y84" s="3"/>
    </row>
    <row r="85" spans="2:25" ht="15.75" x14ac:dyDescent="0.25">
      <c r="B85" s="7"/>
      <c r="C85" s="5"/>
      <c r="D85" s="7" t="s">
        <v>61</v>
      </c>
      <c r="E85" s="5"/>
      <c r="F85" s="7"/>
      <c r="G85" s="5"/>
      <c r="H85" s="22"/>
      <c r="I85" s="6" t="s">
        <v>62</v>
      </c>
      <c r="J85" s="7"/>
      <c r="K85" s="5"/>
      <c r="L85" s="6"/>
      <c r="M85" s="5"/>
      <c r="N85" s="7"/>
      <c r="O85" s="5"/>
      <c r="Q85" s="3" t="str">
        <f>IF(K87="folder","Correct","Wrong")</f>
        <v>Wrong</v>
      </c>
      <c r="S85" s="23" t="s">
        <v>63</v>
      </c>
      <c r="T85" s="23"/>
      <c r="U85" s="3"/>
      <c r="V85" s="3"/>
      <c r="X85" s="3"/>
      <c r="Y85" s="23"/>
    </row>
    <row r="86" spans="2:25" ht="15.75" x14ac:dyDescent="0.25">
      <c r="B86" s="7"/>
      <c r="C86" s="5"/>
      <c r="D86" s="7"/>
      <c r="E86" s="5"/>
      <c r="F86" s="7"/>
      <c r="G86" s="5"/>
      <c r="H86" s="25"/>
      <c r="I86" s="6"/>
      <c r="J86" s="7"/>
      <c r="K86" s="5"/>
      <c r="L86" s="6"/>
      <c r="M86" s="5"/>
      <c r="N86" s="7"/>
      <c r="O86" s="5"/>
      <c r="Q86" s="3">
        <f>COUNTIF(Q73:Q85,"Correct")</f>
        <v>0</v>
      </c>
      <c r="S86" s="23" t="s">
        <v>64</v>
      </c>
      <c r="T86" s="23"/>
      <c r="U86" s="3"/>
      <c r="V86" s="3"/>
      <c r="X86" s="3"/>
      <c r="Y86" s="23"/>
    </row>
    <row r="87" spans="2:25" ht="15.75" x14ac:dyDescent="0.25">
      <c r="B87" s="7"/>
      <c r="C87" s="5"/>
      <c r="D87" s="7" t="s">
        <v>65</v>
      </c>
      <c r="E87" s="22"/>
      <c r="F87" s="6" t="s">
        <v>66</v>
      </c>
      <c r="G87" s="5"/>
      <c r="H87" s="6"/>
      <c r="I87" s="5"/>
      <c r="J87" s="5"/>
      <c r="K87" s="22"/>
      <c r="L87" s="5" t="s">
        <v>40</v>
      </c>
      <c r="M87" s="5"/>
      <c r="N87" s="5"/>
      <c r="O87" s="5"/>
      <c r="P87" s="3"/>
      <c r="Q87" s="3"/>
      <c r="R87" s="3"/>
      <c r="S87" s="23" t="s">
        <v>67</v>
      </c>
      <c r="T87" s="3"/>
      <c r="U87" s="3"/>
      <c r="V87" s="3"/>
      <c r="W87" s="3"/>
      <c r="X87" s="3"/>
      <c r="Y87" s="3"/>
    </row>
    <row r="88" spans="2:25" ht="15.75" x14ac:dyDescent="0.25">
      <c r="B88" s="6"/>
      <c r="C88" s="5"/>
      <c r="D88" s="5"/>
      <c r="E88" s="5"/>
      <c r="F88" s="5"/>
      <c r="G88" s="5"/>
      <c r="H88" s="6"/>
      <c r="I88" s="5"/>
      <c r="J88" s="7"/>
      <c r="K88" s="5"/>
      <c r="L88" s="7"/>
      <c r="M88" s="5"/>
      <c r="N88" s="5"/>
      <c r="O88" s="5"/>
      <c r="P88" s="3"/>
      <c r="Q88" s="3"/>
      <c r="R88" s="3"/>
      <c r="T88" s="3"/>
      <c r="U88" s="3"/>
      <c r="V88" s="3"/>
      <c r="W88" s="3"/>
      <c r="X88" s="3"/>
      <c r="Y88" s="3"/>
    </row>
    <row r="89" spans="2:25" ht="25.5" x14ac:dyDescent="0.35">
      <c r="B89" s="15"/>
      <c r="C89" s="5"/>
      <c r="D89" s="5"/>
      <c r="E89" s="5"/>
      <c r="F89" s="5"/>
      <c r="G89" s="5"/>
      <c r="H89" s="5"/>
      <c r="I89" s="5"/>
      <c r="J89" s="5"/>
      <c r="K89" s="5"/>
      <c r="L89" s="5"/>
      <c r="M89" s="5"/>
      <c r="N89" s="5"/>
      <c r="O89" s="5"/>
      <c r="P89" s="3"/>
      <c r="Q89" s="3" t="s">
        <v>68</v>
      </c>
      <c r="R89" s="3"/>
      <c r="S89" s="3"/>
      <c r="T89" s="3"/>
      <c r="U89" s="3"/>
      <c r="V89" s="3"/>
      <c r="W89" s="3"/>
      <c r="X89" s="3"/>
      <c r="Y89" s="3"/>
    </row>
    <row r="90" spans="2:25" ht="25.5" x14ac:dyDescent="0.35">
      <c r="B90" s="15" t="s">
        <v>69</v>
      </c>
      <c r="C90" s="5"/>
      <c r="D90" s="5"/>
      <c r="E90" s="5"/>
      <c r="F90" s="5"/>
      <c r="G90" s="5"/>
      <c r="H90" s="5"/>
      <c r="I90" s="5"/>
      <c r="J90" s="5"/>
      <c r="K90" s="5"/>
      <c r="L90" s="5"/>
      <c r="M90" s="5"/>
      <c r="N90" s="5"/>
      <c r="O90" s="5"/>
      <c r="P90" s="3"/>
      <c r="Q90" s="3" t="str">
        <f>IF(G92="Typing a Letter","Correct","Wrong")</f>
        <v>Wrong</v>
      </c>
      <c r="R90" s="3"/>
      <c r="S90" s="3" t="s">
        <v>70</v>
      </c>
      <c r="T90" s="3"/>
      <c r="U90" s="3"/>
      <c r="V90" s="3"/>
      <c r="W90" s="3"/>
      <c r="X90" s="3"/>
      <c r="Y90" s="3"/>
    </row>
    <row r="91" spans="2:25" ht="15.75" x14ac:dyDescent="0.25">
      <c r="B91" s="6"/>
      <c r="C91" s="5"/>
      <c r="D91" s="5"/>
      <c r="E91" s="5"/>
      <c r="F91" s="5"/>
      <c r="G91" s="5"/>
      <c r="H91" s="5"/>
      <c r="I91" s="5"/>
      <c r="J91" s="5"/>
      <c r="K91" s="5"/>
      <c r="L91" s="5"/>
      <c r="M91" s="5"/>
      <c r="N91" s="5"/>
      <c r="O91" s="5"/>
      <c r="P91" s="3"/>
      <c r="Q91" s="3" t="str">
        <f>IF(G94="A presentation ","Correct","Wrong")</f>
        <v>Wrong</v>
      </c>
      <c r="R91" s="3"/>
      <c r="S91" s="3" t="s">
        <v>71</v>
      </c>
      <c r="T91" s="3"/>
      <c r="U91" s="3"/>
      <c r="V91" s="3"/>
      <c r="W91" s="3"/>
      <c r="X91" s="3"/>
      <c r="Y91" s="3"/>
    </row>
    <row r="92" spans="2:25" ht="26.25" x14ac:dyDescent="0.4">
      <c r="B92" s="7"/>
      <c r="C92" s="5"/>
      <c r="D92" s="26" t="s">
        <v>72</v>
      </c>
      <c r="E92" s="5"/>
      <c r="F92" s="27" t="s">
        <v>73</v>
      </c>
      <c r="G92" s="116"/>
      <c r="H92" s="116"/>
      <c r="I92" s="5"/>
      <c r="J92" s="5"/>
      <c r="K92" s="5"/>
      <c r="L92" s="5"/>
      <c r="M92" s="5"/>
      <c r="N92" s="5"/>
      <c r="O92" s="5"/>
      <c r="P92" s="3"/>
      <c r="Q92" s="3" t="str">
        <f>IF(G96="4 Page leaflet","Correct","Wrong")</f>
        <v>Wrong</v>
      </c>
      <c r="R92" s="3"/>
      <c r="S92" s="3" t="s">
        <v>74</v>
      </c>
      <c r="T92" s="3"/>
      <c r="U92" s="3"/>
      <c r="V92" s="3"/>
      <c r="W92" s="3"/>
      <c r="X92" s="3"/>
      <c r="Y92" s="3"/>
    </row>
    <row r="93" spans="2:25" ht="15.75" x14ac:dyDescent="0.25">
      <c r="B93" s="7"/>
      <c r="C93" s="5"/>
      <c r="D93" s="26"/>
      <c r="E93" s="5"/>
      <c r="F93" s="7"/>
      <c r="G93" s="5"/>
      <c r="H93" s="5"/>
      <c r="I93" s="5"/>
      <c r="J93" s="5"/>
      <c r="K93" s="5"/>
      <c r="L93" s="5"/>
      <c r="M93" s="5"/>
      <c r="N93" s="5"/>
      <c r="O93" s="5"/>
      <c r="P93" s="3"/>
      <c r="Q93" s="3" t="str">
        <f>IF(G98="Costing of a Disco","Correct","Wrong")</f>
        <v>Wrong</v>
      </c>
      <c r="R93" s="3"/>
      <c r="S93" s="3" t="s">
        <v>75</v>
      </c>
      <c r="T93" s="3"/>
      <c r="U93" s="3"/>
      <c r="V93" s="3"/>
      <c r="W93" s="3"/>
      <c r="X93" s="3"/>
      <c r="Y93" s="3"/>
    </row>
    <row r="94" spans="2:25" ht="26.25" x14ac:dyDescent="0.4">
      <c r="B94" s="7"/>
      <c r="C94" s="5"/>
      <c r="D94" s="26" t="s">
        <v>76</v>
      </c>
      <c r="E94" s="5"/>
      <c r="F94" s="27" t="s">
        <v>73</v>
      </c>
      <c r="G94" s="116"/>
      <c r="H94" s="116"/>
      <c r="I94" s="5"/>
      <c r="J94" s="5"/>
      <c r="K94" s="5"/>
      <c r="L94" s="5"/>
      <c r="M94" s="5"/>
      <c r="N94" s="5"/>
      <c r="O94" s="5"/>
      <c r="P94" s="3"/>
      <c r="Q94" s="3" t="s">
        <v>77</v>
      </c>
      <c r="R94" s="3"/>
      <c r="S94" s="3"/>
      <c r="T94" s="3"/>
      <c r="U94" s="3"/>
      <c r="V94" s="3"/>
      <c r="W94" s="3"/>
      <c r="X94" s="3"/>
      <c r="Y94" s="3"/>
    </row>
    <row r="95" spans="2:25" ht="15.75" x14ac:dyDescent="0.25">
      <c r="B95" s="7"/>
      <c r="C95" s="5"/>
      <c r="D95" s="26"/>
      <c r="E95" s="5"/>
      <c r="F95" s="7"/>
      <c r="G95" s="5"/>
      <c r="H95" s="5"/>
      <c r="I95" s="5"/>
      <c r="J95" s="5"/>
      <c r="K95" s="5"/>
      <c r="L95" s="5"/>
      <c r="M95" s="5"/>
      <c r="N95" s="5"/>
      <c r="O95" s="5"/>
      <c r="P95" s="3"/>
      <c r="Q95" s="3">
        <f>COUNTIF(Q90:Q93,"Correct")</f>
        <v>0</v>
      </c>
      <c r="R95" s="3"/>
      <c r="S95" s="3"/>
      <c r="T95" s="3"/>
      <c r="U95" s="3"/>
      <c r="V95" s="3"/>
      <c r="W95" s="3"/>
      <c r="X95" s="3"/>
      <c r="Y95" s="3"/>
    </row>
    <row r="96" spans="2:25" ht="26.25" x14ac:dyDescent="0.4">
      <c r="B96" s="7"/>
      <c r="C96" s="5"/>
      <c r="D96" s="26" t="s">
        <v>78</v>
      </c>
      <c r="E96" s="5"/>
      <c r="F96" s="27" t="s">
        <v>73</v>
      </c>
      <c r="G96" s="116"/>
      <c r="H96" s="116"/>
      <c r="I96" s="5"/>
      <c r="J96" s="5"/>
      <c r="K96" s="5"/>
      <c r="L96" s="5"/>
      <c r="M96" s="5"/>
      <c r="N96" s="5"/>
      <c r="O96" s="5"/>
      <c r="P96" s="3"/>
      <c r="Q96" s="3"/>
      <c r="R96" s="3"/>
      <c r="S96" s="3"/>
      <c r="T96" s="3"/>
      <c r="U96" s="3"/>
      <c r="V96" s="3"/>
      <c r="W96" s="3"/>
      <c r="X96" s="3"/>
      <c r="Y96" s="3"/>
    </row>
    <row r="97" spans="2:25" ht="15.75" x14ac:dyDescent="0.25">
      <c r="B97" s="7"/>
      <c r="C97" s="5"/>
      <c r="D97" s="26"/>
      <c r="E97" s="5"/>
      <c r="F97" s="7"/>
      <c r="G97" s="5"/>
      <c r="H97" s="5"/>
      <c r="I97" s="5"/>
      <c r="J97" s="5"/>
      <c r="K97" s="5"/>
      <c r="L97" s="5"/>
      <c r="M97" s="5"/>
      <c r="N97" s="5"/>
      <c r="O97" s="5"/>
      <c r="P97" s="3"/>
      <c r="Q97" s="3"/>
      <c r="R97" s="3"/>
      <c r="S97" s="3"/>
      <c r="T97" s="3"/>
      <c r="U97" s="3"/>
      <c r="V97" s="3"/>
      <c r="W97" s="3"/>
      <c r="X97" s="3"/>
      <c r="Y97" s="3"/>
    </row>
    <row r="98" spans="2:25" ht="26.25" x14ac:dyDescent="0.4">
      <c r="B98" s="7"/>
      <c r="C98" s="5"/>
      <c r="D98" s="26" t="s">
        <v>79</v>
      </c>
      <c r="E98" s="5"/>
      <c r="F98" s="27" t="s">
        <v>73</v>
      </c>
      <c r="G98" s="116"/>
      <c r="H98" s="116"/>
      <c r="I98" s="5"/>
      <c r="J98" s="5"/>
      <c r="K98" s="5"/>
      <c r="L98" s="6" t="s">
        <v>80</v>
      </c>
      <c r="M98" s="5"/>
      <c r="N98" s="5"/>
      <c r="O98" s="5"/>
      <c r="P98" s="3"/>
      <c r="Q98" s="3"/>
      <c r="R98" s="3"/>
      <c r="S98" s="28" t="s">
        <v>81</v>
      </c>
      <c r="T98" s="3"/>
      <c r="U98" s="3"/>
      <c r="V98" s="3"/>
      <c r="W98" s="3"/>
      <c r="X98" s="3"/>
      <c r="Y98" s="3"/>
    </row>
    <row r="99" spans="2:25" ht="15.75" x14ac:dyDescent="0.25">
      <c r="B99" s="6"/>
      <c r="C99" s="5"/>
      <c r="D99" s="5"/>
      <c r="E99" s="5"/>
      <c r="F99" s="5"/>
      <c r="G99" s="5"/>
      <c r="H99" s="5"/>
      <c r="I99" s="5"/>
      <c r="J99" s="5"/>
      <c r="K99" s="5"/>
      <c r="L99" s="5"/>
      <c r="M99" s="5"/>
      <c r="N99" s="5"/>
      <c r="O99" s="5"/>
      <c r="P99" s="3"/>
      <c r="Q99" s="3"/>
      <c r="R99" s="3"/>
      <c r="S99" s="28" t="s">
        <v>82</v>
      </c>
      <c r="T99" s="3"/>
      <c r="U99" s="3"/>
      <c r="V99" s="3"/>
      <c r="W99" s="3"/>
      <c r="X99" s="3"/>
      <c r="Y99" s="3"/>
    </row>
    <row r="100" spans="2:25" ht="25.5" x14ac:dyDescent="0.35">
      <c r="B100" s="15"/>
      <c r="C100" s="5"/>
      <c r="D100" s="5"/>
      <c r="E100" s="5"/>
      <c r="F100" s="5"/>
      <c r="G100" s="5"/>
      <c r="H100" s="5"/>
      <c r="I100" s="5"/>
      <c r="J100" s="5"/>
      <c r="K100" s="5"/>
      <c r="L100" s="5"/>
      <c r="M100" s="5"/>
      <c r="N100" s="5"/>
      <c r="O100" s="5"/>
      <c r="P100" s="3"/>
      <c r="Q100" s="3"/>
      <c r="R100" s="3"/>
      <c r="S100" s="28" t="s">
        <v>83</v>
      </c>
      <c r="T100" s="3"/>
      <c r="U100" s="3"/>
      <c r="V100" s="3"/>
      <c r="W100" s="3"/>
      <c r="X100" s="3"/>
      <c r="Y100" s="3"/>
    </row>
    <row r="101" spans="2:25" ht="25.5" x14ac:dyDescent="0.35">
      <c r="B101" s="15" t="s">
        <v>84</v>
      </c>
      <c r="C101" s="5"/>
      <c r="D101" s="5"/>
      <c r="E101" s="5"/>
      <c r="F101" s="5"/>
      <c r="G101" s="5"/>
      <c r="H101" s="5"/>
      <c r="I101" s="5"/>
      <c r="J101" s="5"/>
      <c r="K101" s="5"/>
      <c r="L101" s="5"/>
      <c r="M101" s="5"/>
      <c r="N101" s="5"/>
      <c r="O101" s="5"/>
      <c r="P101" s="3"/>
      <c r="Q101" s="3"/>
      <c r="R101" s="3"/>
      <c r="S101" s="28" t="s">
        <v>85</v>
      </c>
      <c r="T101" s="3"/>
      <c r="U101" s="3"/>
      <c r="V101" s="3"/>
      <c r="W101" s="3"/>
      <c r="X101" s="3"/>
      <c r="Y101" s="3"/>
    </row>
    <row r="102" spans="2:25" ht="16.5" customHeight="1" x14ac:dyDescent="0.25">
      <c r="B102" s="7"/>
      <c r="C102" s="6" t="s">
        <v>86</v>
      </c>
      <c r="D102" s="5"/>
      <c r="E102" s="5"/>
      <c r="F102" s="5"/>
      <c r="G102" s="5"/>
      <c r="H102" s="5"/>
      <c r="I102" s="5"/>
      <c r="J102" s="5"/>
      <c r="K102" s="7"/>
      <c r="L102" s="7"/>
      <c r="M102" s="7"/>
      <c r="N102" s="7"/>
      <c r="O102" s="5"/>
      <c r="P102" s="3"/>
      <c r="R102" s="3"/>
      <c r="S102" s="28" t="s">
        <v>87</v>
      </c>
      <c r="T102" s="3"/>
      <c r="U102" s="3"/>
      <c r="V102" s="3"/>
      <c r="W102" s="3"/>
      <c r="X102" s="3"/>
      <c r="Y102" s="3"/>
    </row>
    <row r="103" spans="2:25" ht="16.5" customHeight="1" x14ac:dyDescent="0.25">
      <c r="B103" s="7"/>
      <c r="C103" s="6" t="s">
        <v>88</v>
      </c>
      <c r="D103" s="5"/>
      <c r="E103" s="5"/>
      <c r="F103" s="5"/>
      <c r="G103" s="5"/>
      <c r="H103" s="5"/>
      <c r="I103" s="5"/>
      <c r="J103" s="5"/>
      <c r="K103" s="7"/>
      <c r="L103" s="7"/>
      <c r="M103" s="7"/>
      <c r="N103" s="16" t="s">
        <v>89</v>
      </c>
      <c r="O103" s="5"/>
      <c r="P103" s="3"/>
      <c r="Q103" s="3" t="s">
        <v>90</v>
      </c>
      <c r="R103" s="3"/>
      <c r="S103" s="28" t="s">
        <v>91</v>
      </c>
      <c r="T103" s="3"/>
      <c r="U103" s="3"/>
      <c r="V103" s="3"/>
      <c r="W103" s="3"/>
      <c r="X103" s="3"/>
      <c r="Y103" s="3"/>
    </row>
    <row r="104" spans="2:25" ht="16.5" customHeight="1" x14ac:dyDescent="0.4">
      <c r="B104" s="5"/>
      <c r="C104" s="5"/>
      <c r="D104" s="5"/>
      <c r="E104" s="5"/>
      <c r="F104" s="5"/>
      <c r="G104" s="5"/>
      <c r="H104" s="5"/>
      <c r="I104" s="5"/>
      <c r="J104" s="5"/>
      <c r="K104" s="7"/>
      <c r="L104" s="27" t="s">
        <v>73</v>
      </c>
      <c r="M104" s="5" t="s">
        <v>92</v>
      </c>
      <c r="N104" s="19"/>
      <c r="O104" s="5"/>
      <c r="P104" s="3"/>
      <c r="Q104" s="3" t="str">
        <f>IF(N104="=B1+B2","Correct","Wrong")</f>
        <v>Wrong</v>
      </c>
      <c r="R104" s="3"/>
      <c r="S104" s="28" t="s">
        <v>93</v>
      </c>
      <c r="T104" s="3"/>
      <c r="U104" s="3"/>
      <c r="V104" s="3"/>
      <c r="W104" s="3"/>
      <c r="X104" s="3"/>
      <c r="Y104" s="3"/>
    </row>
    <row r="105" spans="2:25" ht="16.5" customHeight="1" x14ac:dyDescent="0.25">
      <c r="B105" s="6"/>
      <c r="C105" s="5"/>
      <c r="D105" s="5"/>
      <c r="E105" s="5"/>
      <c r="F105" s="5"/>
      <c r="G105" s="5"/>
      <c r="H105" s="5"/>
      <c r="I105" s="5"/>
      <c r="J105" s="5"/>
      <c r="K105" s="7"/>
      <c r="L105" s="5"/>
      <c r="M105" s="5" t="s">
        <v>94</v>
      </c>
      <c r="N105" s="19"/>
      <c r="O105" s="5"/>
      <c r="P105" s="3"/>
      <c r="Q105" s="3" t="str">
        <f>IF(N105="=C1+C2","Correct","Wrong")</f>
        <v>Wrong</v>
      </c>
      <c r="R105" s="3"/>
      <c r="S105" s="28" t="s">
        <v>95</v>
      </c>
      <c r="T105" s="3"/>
      <c r="U105" s="3"/>
      <c r="V105" s="3"/>
      <c r="W105" s="3"/>
      <c r="X105" s="3"/>
      <c r="Y105" s="3"/>
    </row>
    <row r="106" spans="2:25" ht="16.5" customHeight="1" x14ac:dyDescent="0.25">
      <c r="B106" s="6"/>
      <c r="C106" s="5"/>
      <c r="D106" s="5"/>
      <c r="E106" s="5"/>
      <c r="F106" s="5"/>
      <c r="G106" s="5"/>
      <c r="H106" s="5"/>
      <c r="I106" s="5"/>
      <c r="J106" s="5"/>
      <c r="K106" s="5"/>
      <c r="L106" s="5"/>
      <c r="M106" s="5" t="s">
        <v>96</v>
      </c>
      <c r="N106" s="19"/>
      <c r="O106" s="5"/>
      <c r="P106" s="3"/>
      <c r="Q106" s="3" t="str">
        <f>IF(N106="=D1+D2","Correct","Wrong")</f>
        <v>Wrong</v>
      </c>
      <c r="R106" s="3"/>
      <c r="S106" s="28" t="s">
        <v>97</v>
      </c>
      <c r="T106" s="3"/>
      <c r="U106" s="3"/>
      <c r="V106" s="3"/>
      <c r="W106" s="3"/>
      <c r="X106" s="3"/>
      <c r="Y106" s="3"/>
    </row>
    <row r="107" spans="2:25" ht="16.5" customHeight="1" x14ac:dyDescent="0.2">
      <c r="B107" s="7"/>
      <c r="C107" s="5"/>
      <c r="D107" s="5"/>
      <c r="E107" s="5"/>
      <c r="F107" s="5"/>
      <c r="G107" s="5"/>
      <c r="H107" s="5"/>
      <c r="I107" s="5"/>
      <c r="J107" s="5"/>
      <c r="K107" s="5"/>
      <c r="L107" s="5"/>
      <c r="M107" s="5" t="s">
        <v>98</v>
      </c>
      <c r="N107" s="19"/>
      <c r="O107" s="5"/>
      <c r="P107" s="3"/>
      <c r="Q107" s="3" t="str">
        <f>IF(N107="=E1+E2","Correct","Wrong")</f>
        <v>Wrong</v>
      </c>
      <c r="R107" s="3"/>
      <c r="S107" s="28" t="s">
        <v>99</v>
      </c>
      <c r="T107" s="3"/>
      <c r="U107" s="3"/>
      <c r="V107" s="3"/>
      <c r="W107" s="3"/>
      <c r="X107" s="3"/>
      <c r="Y107" s="3"/>
    </row>
    <row r="108" spans="2:25" ht="16.5" customHeight="1" x14ac:dyDescent="0.2">
      <c r="B108" s="7"/>
      <c r="C108" s="7"/>
      <c r="D108" s="5"/>
      <c r="E108" s="5"/>
      <c r="F108" s="5"/>
      <c r="G108" s="5"/>
      <c r="H108" s="5"/>
      <c r="I108" s="5"/>
      <c r="J108" s="5"/>
      <c r="K108" s="5"/>
      <c r="L108" s="5"/>
      <c r="M108" s="5"/>
      <c r="N108" s="5"/>
      <c r="O108" s="5"/>
      <c r="P108" s="3"/>
      <c r="Q108" s="3">
        <f>COUNTIF(Q104:Q107,"Correct")</f>
        <v>0</v>
      </c>
      <c r="R108" s="3"/>
      <c r="S108" s="28" t="s">
        <v>100</v>
      </c>
      <c r="T108" s="3"/>
      <c r="U108" s="3"/>
      <c r="V108" s="3"/>
      <c r="W108" s="3"/>
      <c r="X108" s="3"/>
      <c r="Y108" s="3"/>
    </row>
    <row r="109" spans="2:25" ht="16.5" customHeight="1" x14ac:dyDescent="0.25">
      <c r="B109" s="6"/>
      <c r="C109" s="6" t="s">
        <v>101</v>
      </c>
      <c r="D109" s="5"/>
      <c r="E109" s="5"/>
      <c r="F109" s="5"/>
      <c r="G109" s="5"/>
      <c r="H109" s="5"/>
      <c r="I109" s="5"/>
      <c r="J109" s="5"/>
      <c r="K109" s="7"/>
      <c r="L109" s="7"/>
      <c r="M109" s="7"/>
      <c r="N109" s="7"/>
      <c r="O109" s="5"/>
      <c r="P109" s="3"/>
      <c r="Q109" s="3"/>
      <c r="R109" s="3"/>
      <c r="S109" s="28" t="s">
        <v>102</v>
      </c>
      <c r="T109" s="3"/>
      <c r="U109" s="3"/>
      <c r="V109" s="3"/>
      <c r="W109" s="3"/>
      <c r="X109" s="3"/>
      <c r="Y109" s="3"/>
    </row>
    <row r="110" spans="2:25" ht="16.5" customHeight="1" x14ac:dyDescent="0.4">
      <c r="B110" s="6"/>
      <c r="C110" s="5"/>
      <c r="D110" s="5"/>
      <c r="E110" s="5"/>
      <c r="F110" s="5"/>
      <c r="G110" s="5"/>
      <c r="H110" s="5"/>
      <c r="I110" s="5"/>
      <c r="J110" s="5"/>
      <c r="K110" s="7"/>
      <c r="L110" s="27" t="s">
        <v>73</v>
      </c>
      <c r="M110" s="5" t="s">
        <v>103</v>
      </c>
      <c r="N110" s="19"/>
      <c r="O110" s="5"/>
      <c r="P110" s="3"/>
      <c r="Q110" s="3" t="str">
        <f>IF(N110="=A1-A2","Correct","Wrong")</f>
        <v>Wrong</v>
      </c>
      <c r="R110" s="3"/>
      <c r="S110" s="28" t="s">
        <v>104</v>
      </c>
      <c r="T110" s="3"/>
      <c r="U110" s="3"/>
      <c r="V110" s="3"/>
      <c r="W110" s="3"/>
      <c r="X110" s="3"/>
      <c r="Y110" s="3"/>
    </row>
    <row r="111" spans="2:25" ht="16.5" customHeight="1" x14ac:dyDescent="0.2">
      <c r="B111" s="7"/>
      <c r="C111" s="5"/>
      <c r="D111" s="5"/>
      <c r="E111" s="5"/>
      <c r="F111" s="5"/>
      <c r="G111" s="5"/>
      <c r="H111" s="5"/>
      <c r="I111" s="5"/>
      <c r="J111" s="5"/>
      <c r="K111" s="5"/>
      <c r="L111" s="7"/>
      <c r="M111" s="5" t="s">
        <v>92</v>
      </c>
      <c r="N111" s="19"/>
      <c r="O111" s="5"/>
      <c r="P111" s="3"/>
      <c r="Q111" s="3" t="str">
        <f>IF(N111="=B1-B2","Correct","Wrong")</f>
        <v>Wrong</v>
      </c>
      <c r="R111" s="3"/>
      <c r="S111" s="28" t="s">
        <v>105</v>
      </c>
      <c r="T111" s="3"/>
      <c r="U111" s="3"/>
      <c r="V111" s="3"/>
      <c r="W111" s="3"/>
      <c r="X111" s="3"/>
      <c r="Y111" s="3"/>
    </row>
    <row r="112" spans="2:25" ht="16.5" customHeight="1" x14ac:dyDescent="0.2">
      <c r="B112" s="5"/>
      <c r="C112" s="5"/>
      <c r="D112" s="5"/>
      <c r="E112" s="5"/>
      <c r="F112" s="5"/>
      <c r="G112" s="5"/>
      <c r="H112" s="5"/>
      <c r="I112" s="5"/>
      <c r="J112" s="5"/>
      <c r="K112" s="5"/>
      <c r="L112" s="7"/>
      <c r="M112" s="5" t="s">
        <v>94</v>
      </c>
      <c r="N112" s="19"/>
      <c r="O112" s="5"/>
      <c r="P112" s="3"/>
      <c r="Q112" s="3" t="str">
        <f>IF(N112="=C1-C2","Correct","Wrong")</f>
        <v>Wrong</v>
      </c>
      <c r="R112" s="3"/>
      <c r="S112" s="28" t="s">
        <v>106</v>
      </c>
      <c r="T112" s="3"/>
      <c r="U112" s="3"/>
      <c r="V112" s="3"/>
      <c r="W112" s="3"/>
      <c r="X112" s="3"/>
      <c r="Y112" s="3"/>
    </row>
    <row r="113" spans="2:25" ht="16.5" customHeight="1" x14ac:dyDescent="0.25">
      <c r="B113" s="6"/>
      <c r="C113" s="5"/>
      <c r="D113" s="5"/>
      <c r="E113" s="5"/>
      <c r="F113" s="5"/>
      <c r="G113" s="5"/>
      <c r="H113" s="5"/>
      <c r="I113" s="5"/>
      <c r="J113" s="5"/>
      <c r="K113" s="5"/>
      <c r="L113" s="7"/>
      <c r="M113" s="5" t="s">
        <v>96</v>
      </c>
      <c r="N113" s="19"/>
      <c r="O113" s="5"/>
      <c r="P113" s="3"/>
      <c r="Q113" s="3" t="str">
        <f>IF(N113="=D1-D2","Correct","Wrong")</f>
        <v>Wrong</v>
      </c>
      <c r="R113" s="3"/>
      <c r="S113" s="28" t="s">
        <v>107</v>
      </c>
      <c r="T113" s="3"/>
      <c r="U113" s="3"/>
      <c r="V113" s="3"/>
      <c r="W113" s="3"/>
      <c r="X113" s="3"/>
      <c r="Y113" s="3"/>
    </row>
    <row r="114" spans="2:25" ht="16.5" customHeight="1" x14ac:dyDescent="0.2">
      <c r="B114" s="7"/>
      <c r="C114" s="7"/>
      <c r="D114" s="5"/>
      <c r="E114" s="5"/>
      <c r="F114" s="5"/>
      <c r="G114" s="5"/>
      <c r="H114" s="5"/>
      <c r="I114" s="5"/>
      <c r="J114" s="5"/>
      <c r="K114" s="5"/>
      <c r="L114" s="7"/>
      <c r="M114" s="5" t="s">
        <v>98</v>
      </c>
      <c r="N114" s="19"/>
      <c r="O114" s="5"/>
      <c r="P114" s="3"/>
      <c r="Q114" s="3" t="str">
        <f>IF(N114="=E1-E2","Correct","Wrong")</f>
        <v>Wrong</v>
      </c>
      <c r="R114" s="3"/>
      <c r="S114" s="28" t="s">
        <v>108</v>
      </c>
      <c r="T114" s="3"/>
      <c r="U114" s="3"/>
      <c r="V114" s="3"/>
      <c r="W114" s="3"/>
      <c r="X114" s="3"/>
      <c r="Y114" s="3"/>
    </row>
    <row r="115" spans="2:25" ht="16.5" customHeight="1" x14ac:dyDescent="0.25">
      <c r="B115" s="7"/>
      <c r="C115" s="6" t="s">
        <v>109</v>
      </c>
      <c r="D115" s="5"/>
      <c r="E115" s="5"/>
      <c r="F115" s="5"/>
      <c r="G115" s="5"/>
      <c r="H115" s="5"/>
      <c r="I115" s="5"/>
      <c r="J115" s="5"/>
      <c r="K115" s="5"/>
      <c r="L115" s="5"/>
      <c r="M115" s="5"/>
      <c r="N115" s="5"/>
      <c r="O115" s="5"/>
      <c r="P115" s="3"/>
      <c r="Q115" s="3">
        <f>COUNTIF(Q110:Q114,"Correct")</f>
        <v>0</v>
      </c>
      <c r="R115" s="3"/>
      <c r="S115" s="28" t="s">
        <v>110</v>
      </c>
      <c r="T115" s="3"/>
      <c r="U115" s="3"/>
      <c r="V115" s="3"/>
      <c r="W115" s="3"/>
      <c r="X115" s="3"/>
      <c r="Y115" s="3"/>
    </row>
    <row r="116" spans="2:25" ht="16.5" customHeight="1" x14ac:dyDescent="0.4">
      <c r="B116" s="5"/>
      <c r="C116" s="5"/>
      <c r="D116" s="5"/>
      <c r="E116" s="5"/>
      <c r="F116" s="5"/>
      <c r="G116" s="5"/>
      <c r="H116" s="5"/>
      <c r="I116" s="5"/>
      <c r="J116" s="5"/>
      <c r="K116" s="5"/>
      <c r="L116" s="27" t="s">
        <v>73</v>
      </c>
      <c r="M116" s="5" t="s">
        <v>103</v>
      </c>
      <c r="N116" s="19"/>
      <c r="O116" s="5"/>
      <c r="P116" s="3"/>
      <c r="Q116" s="3" t="str">
        <f>IF(N116="=A1*A2","Correct","Wrong")</f>
        <v>Wrong</v>
      </c>
      <c r="R116" s="3"/>
      <c r="S116" s="28" t="s">
        <v>111</v>
      </c>
      <c r="T116" s="3"/>
      <c r="U116" s="3"/>
      <c r="V116" s="3"/>
      <c r="W116" s="3"/>
      <c r="X116" s="3"/>
      <c r="Y116" s="3"/>
    </row>
    <row r="117" spans="2:25" ht="16.5" customHeight="1" x14ac:dyDescent="0.25">
      <c r="B117" s="6"/>
      <c r="C117" s="5"/>
      <c r="D117" s="5"/>
      <c r="E117" s="5"/>
      <c r="F117" s="5"/>
      <c r="G117" s="5"/>
      <c r="H117" s="5"/>
      <c r="I117" s="5"/>
      <c r="J117" s="5"/>
      <c r="K117" s="5"/>
      <c r="L117" s="7"/>
      <c r="M117" s="5" t="s">
        <v>92</v>
      </c>
      <c r="N117" s="19"/>
      <c r="O117" s="5"/>
      <c r="P117" s="3"/>
      <c r="Q117" s="3" t="str">
        <f>IF(N117="=B1*B2","Correct","Wrong")</f>
        <v>Wrong</v>
      </c>
      <c r="R117" s="3"/>
      <c r="T117" s="3"/>
      <c r="U117" s="3"/>
      <c r="V117" s="3"/>
      <c r="W117" s="3"/>
      <c r="X117" s="3"/>
      <c r="Y117" s="3"/>
    </row>
    <row r="118" spans="2:25" ht="16.5" customHeight="1" x14ac:dyDescent="0.25">
      <c r="B118" s="6"/>
      <c r="C118" s="5"/>
      <c r="D118" s="5"/>
      <c r="E118" s="5"/>
      <c r="F118" s="5"/>
      <c r="G118" s="5"/>
      <c r="H118" s="5"/>
      <c r="I118" s="5"/>
      <c r="J118" s="5"/>
      <c r="K118" s="5"/>
      <c r="L118" s="7"/>
      <c r="M118" s="5" t="s">
        <v>94</v>
      </c>
      <c r="N118" s="19"/>
      <c r="O118" s="5"/>
      <c r="P118" s="3"/>
      <c r="Q118" s="3" t="str">
        <f>IF(N118="=C1*C2","Correct","Wrong")</f>
        <v>Wrong</v>
      </c>
      <c r="R118" s="3"/>
      <c r="S118" s="29" t="s">
        <v>112</v>
      </c>
      <c r="T118" s="30" t="s">
        <v>113</v>
      </c>
      <c r="U118" s="30" t="s">
        <v>114</v>
      </c>
      <c r="V118" s="30" t="s">
        <v>115</v>
      </c>
      <c r="W118" s="3"/>
      <c r="X118" s="3"/>
      <c r="Y118" s="3"/>
    </row>
    <row r="119" spans="2:25" ht="16.5" customHeight="1" x14ac:dyDescent="0.25">
      <c r="B119" s="6"/>
      <c r="C119" s="5"/>
      <c r="D119" s="5"/>
      <c r="E119" s="5"/>
      <c r="F119" s="5"/>
      <c r="G119" s="5"/>
      <c r="H119" s="5"/>
      <c r="I119" s="5"/>
      <c r="J119" s="5"/>
      <c r="K119" s="5"/>
      <c r="L119" s="7"/>
      <c r="M119" s="5" t="s">
        <v>96</v>
      </c>
      <c r="N119" s="19"/>
      <c r="O119" s="5"/>
      <c r="P119" s="3"/>
      <c r="Q119" s="3" t="str">
        <f>IF(N119="=D1*D2","Correct","Wrong")</f>
        <v>Wrong</v>
      </c>
      <c r="R119" s="3"/>
      <c r="S119" s="30">
        <f>Test!Q108</f>
        <v>0</v>
      </c>
      <c r="T119" s="30">
        <f>Test!Q115</f>
        <v>0</v>
      </c>
      <c r="U119" s="30">
        <f>Test!Q121</f>
        <v>0</v>
      </c>
      <c r="V119" s="30">
        <f>Test!Q127</f>
        <v>0</v>
      </c>
      <c r="W119" s="3"/>
      <c r="X119" s="3"/>
      <c r="Y119" s="3"/>
    </row>
    <row r="120" spans="2:25" ht="16.5" customHeight="1" x14ac:dyDescent="0.2">
      <c r="B120" s="7"/>
      <c r="C120" s="7"/>
      <c r="D120" s="5"/>
      <c r="E120" s="5"/>
      <c r="F120" s="5"/>
      <c r="G120" s="5"/>
      <c r="H120" s="5"/>
      <c r="I120" s="5"/>
      <c r="J120" s="5"/>
      <c r="K120" s="5"/>
      <c r="L120" s="7"/>
      <c r="M120" s="5" t="s">
        <v>98</v>
      </c>
      <c r="N120" s="19"/>
      <c r="O120" s="5"/>
      <c r="P120" s="3"/>
      <c r="Q120" s="3" t="str">
        <f>IF(N120="=E1*E2","Correct","Wrong")</f>
        <v>Wrong</v>
      </c>
      <c r="R120" s="3"/>
      <c r="T120" s="3"/>
      <c r="U120" s="3"/>
      <c r="V120" s="3"/>
      <c r="W120" s="3"/>
      <c r="X120" s="3"/>
      <c r="Y120" s="3"/>
    </row>
    <row r="121" spans="2:25" ht="16.5" customHeight="1" x14ac:dyDescent="0.25">
      <c r="B121" s="6"/>
      <c r="C121" s="6" t="s">
        <v>116</v>
      </c>
      <c r="D121" s="5"/>
      <c r="E121" s="5"/>
      <c r="F121" s="5"/>
      <c r="G121" s="5"/>
      <c r="H121" s="5"/>
      <c r="I121" s="5"/>
      <c r="J121" s="5"/>
      <c r="K121" s="5"/>
      <c r="L121" s="5"/>
      <c r="M121" s="5"/>
      <c r="N121" s="5"/>
      <c r="O121" s="5"/>
      <c r="P121" s="3"/>
      <c r="Q121" s="3">
        <f>COUNTIF(Q116:Q120,"Correct")</f>
        <v>0</v>
      </c>
      <c r="R121" s="3"/>
      <c r="S121" s="3"/>
      <c r="T121" s="3"/>
      <c r="U121" s="3"/>
      <c r="V121" s="3"/>
      <c r="W121" s="3"/>
      <c r="X121" s="3"/>
      <c r="Y121" s="3"/>
    </row>
    <row r="122" spans="2:25" ht="16.5" customHeight="1" x14ac:dyDescent="0.4">
      <c r="B122" s="6"/>
      <c r="C122" s="5"/>
      <c r="D122" s="5"/>
      <c r="E122" s="5"/>
      <c r="F122" s="5"/>
      <c r="G122" s="5"/>
      <c r="H122" s="5"/>
      <c r="I122" s="5"/>
      <c r="J122" s="5"/>
      <c r="K122" s="5"/>
      <c r="L122" s="27" t="s">
        <v>73</v>
      </c>
      <c r="M122" s="5" t="s">
        <v>103</v>
      </c>
      <c r="N122" s="19"/>
      <c r="O122" s="5"/>
      <c r="P122" s="3"/>
      <c r="Q122" s="3" t="str">
        <f>IF(N122="=A1/A2","Correct","Wrong")</f>
        <v>Wrong</v>
      </c>
      <c r="R122" s="3"/>
      <c r="S122" s="3"/>
      <c r="T122" s="3"/>
      <c r="U122" s="3"/>
      <c r="V122" s="3"/>
      <c r="W122" s="3"/>
      <c r="X122" s="3"/>
      <c r="Y122" s="3"/>
    </row>
    <row r="123" spans="2:25" ht="16.5" customHeight="1" x14ac:dyDescent="0.25">
      <c r="B123" s="6"/>
      <c r="C123" s="5"/>
      <c r="D123" s="5"/>
      <c r="E123" s="5"/>
      <c r="F123" s="5"/>
      <c r="G123" s="5"/>
      <c r="H123" s="5"/>
      <c r="I123" s="5"/>
      <c r="J123" s="5"/>
      <c r="K123" s="5"/>
      <c r="L123" s="7"/>
      <c r="M123" s="5" t="s">
        <v>92</v>
      </c>
      <c r="N123" s="19"/>
      <c r="O123" s="5"/>
      <c r="P123" s="3"/>
      <c r="Q123" s="3" t="str">
        <f>IF(N123="=B1/B2","Correct","Wrong")</f>
        <v>Wrong</v>
      </c>
      <c r="R123" s="3"/>
      <c r="S123" s="3"/>
      <c r="T123" s="3"/>
      <c r="U123" s="3"/>
      <c r="V123" s="3"/>
      <c r="W123" s="3"/>
      <c r="X123" s="3"/>
      <c r="Y123" s="3"/>
    </row>
    <row r="124" spans="2:25" ht="16.5" customHeight="1" x14ac:dyDescent="0.25">
      <c r="B124" s="6"/>
      <c r="C124" s="5"/>
      <c r="D124" s="5"/>
      <c r="E124" s="5"/>
      <c r="F124" s="5"/>
      <c r="G124" s="5"/>
      <c r="H124" s="5"/>
      <c r="I124" s="5"/>
      <c r="J124" s="5"/>
      <c r="K124" s="5"/>
      <c r="L124" s="7"/>
      <c r="M124" s="5" t="s">
        <v>94</v>
      </c>
      <c r="N124" s="19"/>
      <c r="O124" s="5"/>
      <c r="P124" s="3"/>
      <c r="Q124" s="3" t="str">
        <f>IF(N124="=C1/C2","Correct","Wrong")</f>
        <v>Wrong</v>
      </c>
      <c r="R124" s="3"/>
      <c r="S124" s="3"/>
      <c r="T124" s="3"/>
      <c r="U124" s="3"/>
      <c r="V124" s="3"/>
      <c r="W124" s="3"/>
      <c r="X124" s="3"/>
      <c r="Y124" s="3"/>
    </row>
    <row r="125" spans="2:25" ht="16.5" customHeight="1" x14ac:dyDescent="0.25">
      <c r="B125" s="6"/>
      <c r="C125" s="5"/>
      <c r="D125" s="5"/>
      <c r="E125" s="5"/>
      <c r="F125" s="5"/>
      <c r="G125" s="5"/>
      <c r="H125" s="5"/>
      <c r="I125" s="5"/>
      <c r="J125" s="5"/>
      <c r="K125" s="5"/>
      <c r="L125" s="7"/>
      <c r="M125" s="5" t="s">
        <v>96</v>
      </c>
      <c r="N125" s="19"/>
      <c r="O125" s="5"/>
      <c r="P125" s="3"/>
      <c r="Q125" s="3" t="str">
        <f>IF(N125="=D1/D2","Correct","Wrong")</f>
        <v>Wrong</v>
      </c>
      <c r="R125" s="3"/>
      <c r="S125" s="3"/>
      <c r="T125" s="3"/>
      <c r="U125" s="3"/>
      <c r="V125" s="3"/>
      <c r="W125" s="3"/>
      <c r="X125" s="3"/>
      <c r="Y125" s="3"/>
    </row>
    <row r="126" spans="2:25" ht="16.5" customHeight="1" x14ac:dyDescent="0.25">
      <c r="B126" s="6"/>
      <c r="C126" s="5"/>
      <c r="D126" s="5"/>
      <c r="E126" s="5"/>
      <c r="F126" s="5"/>
      <c r="G126" s="5"/>
      <c r="H126" s="5"/>
      <c r="I126" s="5"/>
      <c r="J126" s="5"/>
      <c r="K126" s="5"/>
      <c r="L126" s="7"/>
      <c r="M126" s="5" t="s">
        <v>98</v>
      </c>
      <c r="N126" s="19"/>
      <c r="O126" s="5"/>
      <c r="P126" s="3"/>
      <c r="Q126" s="3" t="str">
        <f>IF(N126="=E1/E2","Correct","Wrong")</f>
        <v>Wrong</v>
      </c>
      <c r="R126" s="3"/>
      <c r="S126" s="3"/>
      <c r="T126" s="3"/>
      <c r="U126" s="3"/>
      <c r="V126" s="3"/>
      <c r="W126" s="3"/>
      <c r="X126" s="3"/>
      <c r="Y126" s="3"/>
    </row>
    <row r="127" spans="2:25" ht="15.75" x14ac:dyDescent="0.25">
      <c r="B127" s="6"/>
      <c r="C127" s="5"/>
      <c r="D127" s="5"/>
      <c r="E127" s="5"/>
      <c r="F127" s="5"/>
      <c r="G127" s="5"/>
      <c r="H127" s="5"/>
      <c r="I127" s="5"/>
      <c r="J127" s="5"/>
      <c r="K127" s="5"/>
      <c r="L127" s="5"/>
      <c r="M127" s="5"/>
      <c r="N127" s="5"/>
      <c r="O127" s="5"/>
      <c r="P127" s="3"/>
      <c r="Q127" s="3">
        <f>COUNTIF(Q122:Q126,"Correct")</f>
        <v>0</v>
      </c>
      <c r="R127" s="3"/>
      <c r="S127" s="3"/>
      <c r="T127" s="3"/>
      <c r="U127" s="3"/>
      <c r="V127" s="3"/>
      <c r="W127" s="3"/>
      <c r="X127" s="3"/>
      <c r="Y127" s="3"/>
    </row>
    <row r="128" spans="2:25" ht="25.5" x14ac:dyDescent="0.35">
      <c r="B128" s="15"/>
      <c r="C128" s="5"/>
      <c r="D128" s="5"/>
      <c r="E128" s="5"/>
      <c r="F128" s="5"/>
      <c r="G128" s="5"/>
      <c r="H128" s="5"/>
      <c r="I128" s="5"/>
      <c r="J128" s="5"/>
      <c r="K128" s="5"/>
      <c r="L128" s="5"/>
      <c r="M128" s="5"/>
      <c r="N128" s="5"/>
      <c r="O128" s="5"/>
      <c r="P128" s="3"/>
      <c r="Q128" s="1" t="s">
        <v>117</v>
      </c>
      <c r="R128" s="3"/>
      <c r="S128" s="3"/>
      <c r="T128" s="3"/>
      <c r="U128" s="3"/>
      <c r="V128" s="3"/>
      <c r="W128" s="3"/>
      <c r="X128" s="3"/>
      <c r="Y128" s="3"/>
    </row>
    <row r="129" spans="2:25" ht="25.5" x14ac:dyDescent="0.35">
      <c r="B129" s="15" t="s">
        <v>118</v>
      </c>
      <c r="C129" s="5"/>
      <c r="D129" s="5"/>
      <c r="E129" s="5"/>
      <c r="F129" s="5"/>
      <c r="G129" s="5"/>
      <c r="H129" s="5"/>
      <c r="I129" s="5"/>
      <c r="J129" s="5"/>
      <c r="K129" s="5"/>
      <c r="L129" s="5"/>
      <c r="M129" s="5"/>
      <c r="N129" s="5"/>
      <c r="O129" s="5"/>
      <c r="P129" s="3"/>
      <c r="Q129" s="3">
        <f>Q108+Q115+Q121+Q127</f>
        <v>0</v>
      </c>
      <c r="R129" s="3"/>
      <c r="S129" s="3"/>
      <c r="T129" s="3"/>
      <c r="U129" s="3"/>
      <c r="V129" s="3"/>
      <c r="W129" s="3"/>
      <c r="X129" s="3"/>
      <c r="Y129" s="3"/>
    </row>
    <row r="130" spans="2:25" ht="51" x14ac:dyDescent="0.85">
      <c r="B130" s="31"/>
      <c r="C130" s="5"/>
      <c r="D130" s="5"/>
      <c r="E130" s="5"/>
      <c r="F130" s="5"/>
      <c r="G130" s="5"/>
      <c r="H130" s="5"/>
      <c r="I130" s="5"/>
      <c r="J130" s="5"/>
      <c r="K130" s="5"/>
      <c r="L130" s="5"/>
      <c r="M130" s="5"/>
      <c r="N130" s="5"/>
      <c r="O130" s="5"/>
      <c r="P130" s="3"/>
      <c r="Q130" s="3" t="s">
        <v>119</v>
      </c>
      <c r="R130" s="3"/>
      <c r="S130" s="32" t="s">
        <v>120</v>
      </c>
      <c r="T130" s="3"/>
      <c r="U130" s="3"/>
      <c r="V130" s="3"/>
      <c r="W130" s="3"/>
      <c r="X130" s="3"/>
      <c r="Y130" s="3"/>
    </row>
    <row r="131" spans="2:25" ht="51" x14ac:dyDescent="0.85">
      <c r="B131" s="31" t="s">
        <v>121</v>
      </c>
      <c r="C131" s="7"/>
      <c r="D131" s="7"/>
      <c r="E131" s="5"/>
      <c r="F131" s="5"/>
      <c r="G131" s="33" t="s">
        <v>122</v>
      </c>
      <c r="I131" s="5"/>
      <c r="J131" s="5"/>
      <c r="K131" s="5" t="s">
        <v>123</v>
      </c>
      <c r="L131" s="34"/>
      <c r="M131" s="5"/>
      <c r="N131" s="5"/>
      <c r="O131" s="5"/>
      <c r="P131" s="3"/>
      <c r="Q131" s="3" t="str">
        <f>IF(L131="B","Correct","Wrong")</f>
        <v>Wrong</v>
      </c>
      <c r="R131" s="3"/>
      <c r="S131" s="32" t="s">
        <v>122</v>
      </c>
      <c r="T131" s="3"/>
      <c r="U131" s="3"/>
      <c r="V131" s="3"/>
      <c r="W131" s="3"/>
      <c r="X131" s="3"/>
      <c r="Y131" s="3"/>
    </row>
    <row r="132" spans="2:25" ht="15.75" x14ac:dyDescent="0.25">
      <c r="B132" s="6"/>
      <c r="C132" s="5"/>
      <c r="D132" s="5"/>
      <c r="E132" s="5"/>
      <c r="F132" s="5"/>
      <c r="G132" s="5"/>
      <c r="H132" s="5"/>
      <c r="I132" s="5"/>
      <c r="J132" s="5"/>
      <c r="K132" s="5"/>
      <c r="L132" s="5"/>
      <c r="M132" s="5"/>
      <c r="N132" s="5"/>
      <c r="O132" s="5"/>
      <c r="P132" s="3"/>
      <c r="Q132" s="3" t="str">
        <f>IF(L140="B","Correct","Wrong")</f>
        <v>Wrong</v>
      </c>
      <c r="R132" s="3"/>
      <c r="S132" s="3"/>
      <c r="T132" s="3"/>
      <c r="U132" s="3"/>
      <c r="V132" s="3"/>
      <c r="W132" s="3"/>
      <c r="X132" s="3"/>
      <c r="Y132" s="3"/>
    </row>
    <row r="133" spans="2:25" ht="15.75" x14ac:dyDescent="0.25">
      <c r="B133" s="6"/>
      <c r="C133" s="5"/>
      <c r="D133" s="5"/>
      <c r="E133" s="5"/>
      <c r="F133" s="5"/>
      <c r="G133" s="5"/>
      <c r="H133" s="5"/>
      <c r="I133" s="5"/>
      <c r="J133" s="5"/>
      <c r="K133" s="5"/>
      <c r="L133" s="5"/>
      <c r="M133" s="5"/>
      <c r="N133" s="5"/>
      <c r="O133" s="5"/>
      <c r="P133" s="3"/>
      <c r="Q133" s="3" t="str">
        <f>IF(L152="B","Correct","Wrong")</f>
        <v>Wrong</v>
      </c>
      <c r="R133" s="3"/>
      <c r="S133" s="3"/>
      <c r="T133" s="3"/>
      <c r="U133" s="3"/>
      <c r="V133" s="3"/>
      <c r="W133" s="3"/>
      <c r="X133" s="3"/>
      <c r="Y133" s="3"/>
    </row>
    <row r="134" spans="2:25" ht="15.75" x14ac:dyDescent="0.25">
      <c r="B134" s="5"/>
      <c r="C134" s="6"/>
      <c r="D134" s="5"/>
      <c r="E134" s="7"/>
      <c r="F134" s="5"/>
      <c r="G134" s="5"/>
      <c r="H134" s="5"/>
      <c r="I134" s="5"/>
      <c r="J134" s="5"/>
      <c r="K134" s="5"/>
      <c r="L134" s="5"/>
      <c r="M134" s="5"/>
      <c r="N134" s="5"/>
      <c r="O134" s="5"/>
      <c r="P134" s="3"/>
      <c r="Q134" s="3"/>
      <c r="R134" s="3"/>
      <c r="S134" s="3"/>
      <c r="T134" s="3"/>
      <c r="U134" s="3"/>
      <c r="V134" s="3"/>
      <c r="W134" s="3"/>
      <c r="X134" s="3"/>
      <c r="Y134" s="3"/>
    </row>
    <row r="135" spans="2:25" ht="15.75" x14ac:dyDescent="0.25">
      <c r="B135" s="6"/>
      <c r="C135" s="5"/>
      <c r="D135" s="5"/>
      <c r="E135" s="5"/>
      <c r="F135" s="5"/>
      <c r="G135" s="5"/>
      <c r="H135" s="5"/>
      <c r="I135" s="5"/>
      <c r="J135" s="5"/>
      <c r="K135" s="5"/>
      <c r="L135" s="5"/>
      <c r="M135" s="5"/>
      <c r="N135" s="5"/>
      <c r="O135" s="5"/>
      <c r="P135" s="3"/>
      <c r="Q135" s="3"/>
      <c r="R135" s="3"/>
      <c r="S135" s="3"/>
      <c r="T135" s="3"/>
      <c r="U135" s="3"/>
      <c r="V135" s="3"/>
      <c r="W135" s="3"/>
      <c r="X135" s="3"/>
      <c r="Y135" s="3"/>
    </row>
    <row r="136" spans="2:25" ht="25.5" x14ac:dyDescent="0.35">
      <c r="B136" s="15" t="s">
        <v>124</v>
      </c>
      <c r="C136" s="5"/>
      <c r="D136" s="5"/>
      <c r="E136" s="5"/>
      <c r="F136" s="5"/>
      <c r="G136" s="5"/>
      <c r="H136" s="5"/>
      <c r="I136" s="5"/>
      <c r="J136" s="5"/>
      <c r="K136" s="5"/>
      <c r="L136" s="5"/>
      <c r="M136" s="5"/>
      <c r="N136" s="5"/>
      <c r="O136" s="5"/>
      <c r="P136" s="3"/>
      <c r="Q136" s="3" t="s">
        <v>125</v>
      </c>
      <c r="R136" s="3"/>
      <c r="S136" s="3"/>
      <c r="T136" s="3"/>
      <c r="U136" s="3"/>
      <c r="V136" s="3"/>
      <c r="W136" s="3"/>
      <c r="X136" s="3"/>
      <c r="Y136" s="3"/>
    </row>
    <row r="137" spans="2:25" ht="15.75" x14ac:dyDescent="0.25">
      <c r="B137" s="6"/>
      <c r="C137" s="5"/>
      <c r="D137" s="5"/>
      <c r="E137" s="5"/>
      <c r="F137" s="5"/>
      <c r="G137" s="5"/>
      <c r="H137" s="5"/>
      <c r="I137" s="5"/>
      <c r="J137" s="5"/>
      <c r="K137" s="5"/>
      <c r="L137" s="5"/>
      <c r="M137" s="5"/>
      <c r="N137" s="5"/>
      <c r="O137" s="5"/>
      <c r="P137" s="3"/>
      <c r="Q137" s="3">
        <f>COUNTIF(Q131:Q133,"Correct")</f>
        <v>0</v>
      </c>
      <c r="R137" s="3"/>
      <c r="S137" s="3"/>
      <c r="T137" s="3"/>
      <c r="U137" s="3"/>
      <c r="V137" s="3"/>
      <c r="W137" s="3"/>
      <c r="X137" s="3"/>
      <c r="Y137" s="3"/>
    </row>
    <row r="138" spans="2:25" ht="15.75" x14ac:dyDescent="0.25">
      <c r="B138" s="6"/>
      <c r="C138" s="5"/>
      <c r="D138" s="5"/>
      <c r="E138" s="5"/>
      <c r="F138" s="5"/>
      <c r="G138" s="5"/>
      <c r="H138" s="5"/>
      <c r="I138" s="5"/>
      <c r="J138" s="5"/>
      <c r="K138" s="5"/>
      <c r="L138" s="5"/>
      <c r="M138" s="5"/>
      <c r="N138" s="5"/>
      <c r="O138" s="5"/>
      <c r="P138" s="3"/>
      <c r="Q138" s="3"/>
      <c r="R138" s="3"/>
      <c r="S138" s="3"/>
      <c r="T138" s="3"/>
      <c r="U138" s="3"/>
      <c r="V138" s="3"/>
      <c r="W138" s="3"/>
      <c r="X138" s="3"/>
      <c r="Y138" s="3"/>
    </row>
    <row r="139" spans="2:25" ht="29.25" x14ac:dyDescent="0.5">
      <c r="B139" s="33"/>
      <c r="C139" s="5"/>
      <c r="D139" s="5"/>
      <c r="E139" s="5"/>
      <c r="F139" s="5"/>
      <c r="G139" s="5"/>
      <c r="H139" s="5"/>
      <c r="I139" s="5"/>
      <c r="J139" s="5"/>
      <c r="K139" s="5"/>
      <c r="L139" s="5"/>
      <c r="M139" s="5"/>
      <c r="N139" s="5"/>
      <c r="O139" s="5"/>
      <c r="P139" s="3"/>
      <c r="Q139" s="3"/>
      <c r="R139" s="3"/>
      <c r="S139" s="3"/>
      <c r="T139" s="3"/>
      <c r="U139" s="3"/>
      <c r="V139" s="3"/>
      <c r="W139" s="3"/>
      <c r="X139" s="3"/>
      <c r="Y139" s="3"/>
    </row>
    <row r="140" spans="2:25" ht="44.25" x14ac:dyDescent="0.55000000000000004">
      <c r="B140" s="33" t="s">
        <v>126</v>
      </c>
      <c r="C140" s="7"/>
      <c r="D140" s="5"/>
      <c r="E140" s="5"/>
      <c r="F140" s="5"/>
      <c r="G140" s="33" t="s">
        <v>122</v>
      </c>
      <c r="H140" s="5"/>
      <c r="I140" s="5"/>
      <c r="J140" s="5"/>
      <c r="K140" s="5" t="s">
        <v>123</v>
      </c>
      <c r="L140" s="34"/>
      <c r="M140" s="5"/>
      <c r="N140" s="5"/>
      <c r="O140" s="5"/>
      <c r="P140" s="3"/>
      <c r="R140" s="3"/>
      <c r="S140" s="3"/>
      <c r="T140" s="3"/>
      <c r="U140" s="3"/>
      <c r="V140" s="3"/>
      <c r="W140" s="3"/>
      <c r="X140" s="3"/>
      <c r="Y140" s="3"/>
    </row>
    <row r="141" spans="2:25" ht="15.75" x14ac:dyDescent="0.25">
      <c r="B141" s="6"/>
      <c r="C141" s="5"/>
      <c r="D141" s="5"/>
      <c r="E141" s="5"/>
      <c r="F141" s="5"/>
      <c r="G141" s="5"/>
      <c r="H141" s="5"/>
      <c r="I141" s="5"/>
      <c r="J141" s="5"/>
      <c r="K141" s="5"/>
      <c r="L141" s="5"/>
      <c r="M141" s="5"/>
      <c r="N141" s="5"/>
      <c r="O141" s="5"/>
      <c r="P141" s="3"/>
      <c r="Q141" s="3"/>
      <c r="R141" s="3"/>
      <c r="S141" s="3"/>
      <c r="T141" s="3"/>
      <c r="U141" s="3"/>
      <c r="V141" s="3"/>
      <c r="W141" s="3"/>
      <c r="X141" s="3"/>
      <c r="Y141" s="3"/>
    </row>
    <row r="142" spans="2:25" ht="15.75" x14ac:dyDescent="0.25">
      <c r="B142" s="6"/>
      <c r="C142" s="5"/>
      <c r="D142" s="5"/>
      <c r="E142" s="5"/>
      <c r="F142" s="5"/>
      <c r="G142" s="5"/>
      <c r="H142" s="5"/>
      <c r="I142" s="5"/>
      <c r="J142" s="5"/>
      <c r="K142" s="5"/>
      <c r="L142" s="5"/>
      <c r="M142" s="5"/>
      <c r="N142" s="5"/>
      <c r="O142" s="5"/>
      <c r="P142" s="3"/>
      <c r="Q142" s="3"/>
      <c r="R142" s="3"/>
      <c r="S142" s="3"/>
      <c r="T142" s="3"/>
      <c r="U142" s="3"/>
      <c r="V142" s="3"/>
      <c r="W142" s="3"/>
      <c r="X142" s="3"/>
      <c r="Y142" s="3"/>
    </row>
    <row r="143" spans="2:25" ht="15.75" x14ac:dyDescent="0.25">
      <c r="B143" s="6"/>
      <c r="C143" s="5"/>
      <c r="D143" s="5"/>
      <c r="E143" s="5"/>
      <c r="F143" s="5"/>
      <c r="G143" s="5"/>
      <c r="H143" s="5"/>
      <c r="I143" s="5"/>
      <c r="J143" s="5"/>
      <c r="K143" s="5"/>
      <c r="L143" s="5"/>
      <c r="M143" s="5"/>
      <c r="N143" s="5"/>
      <c r="O143" s="5"/>
      <c r="P143" s="3"/>
      <c r="Q143" s="3"/>
      <c r="R143" s="3"/>
      <c r="S143" s="3"/>
      <c r="T143" s="3"/>
      <c r="U143" s="3"/>
      <c r="V143" s="3"/>
      <c r="W143" s="3"/>
      <c r="X143" s="3"/>
      <c r="Y143" s="3"/>
    </row>
    <row r="144" spans="2:25" ht="15.75" x14ac:dyDescent="0.25">
      <c r="B144" s="6"/>
      <c r="C144" s="5"/>
      <c r="D144" s="5"/>
      <c r="E144" s="5"/>
      <c r="F144" s="5"/>
      <c r="G144" s="5"/>
      <c r="H144" s="5"/>
      <c r="I144" s="5"/>
      <c r="J144" s="5"/>
      <c r="K144" s="5"/>
      <c r="L144" s="5"/>
      <c r="M144" s="5"/>
      <c r="N144" s="5"/>
      <c r="O144" s="5"/>
      <c r="P144" s="3"/>
      <c r="Q144" s="3"/>
      <c r="R144" s="3"/>
      <c r="S144" s="3"/>
      <c r="T144" s="3"/>
      <c r="U144" s="3"/>
      <c r="V144" s="3"/>
      <c r="W144" s="3"/>
      <c r="X144" s="3"/>
      <c r="Y144" s="3"/>
    </row>
    <row r="145" spans="2:25" ht="15.75" x14ac:dyDescent="0.25">
      <c r="B145" s="6"/>
      <c r="C145" s="5"/>
      <c r="D145" s="5"/>
      <c r="E145" s="5"/>
      <c r="F145" s="5"/>
      <c r="G145" s="5"/>
      <c r="H145" s="5"/>
      <c r="I145" s="5"/>
      <c r="J145" s="5"/>
      <c r="K145" s="5"/>
      <c r="L145" s="5"/>
      <c r="M145" s="5"/>
      <c r="N145" s="5"/>
      <c r="O145" s="5"/>
      <c r="P145" s="3"/>
      <c r="Q145" s="3"/>
      <c r="R145" s="3"/>
      <c r="S145" s="3"/>
      <c r="T145" s="3"/>
      <c r="U145" s="3"/>
      <c r="V145" s="3"/>
      <c r="W145" s="3"/>
      <c r="X145" s="3"/>
      <c r="Y145" s="3"/>
    </row>
    <row r="146" spans="2:25" ht="15.75" x14ac:dyDescent="0.25">
      <c r="B146" s="5"/>
      <c r="C146" s="6"/>
      <c r="D146" s="5"/>
      <c r="E146" s="5"/>
      <c r="F146" s="5"/>
      <c r="G146" s="5"/>
      <c r="H146" s="5"/>
      <c r="I146" s="5"/>
      <c r="J146" s="5"/>
      <c r="K146" s="5"/>
      <c r="L146" s="5"/>
      <c r="M146" s="5"/>
      <c r="N146" s="5"/>
      <c r="O146" s="5"/>
      <c r="P146" s="3"/>
      <c r="Q146" s="3"/>
      <c r="R146" s="3"/>
      <c r="S146" s="3"/>
      <c r="T146" s="3"/>
      <c r="U146" s="3"/>
      <c r="V146" s="3"/>
      <c r="W146" s="3"/>
      <c r="X146" s="3"/>
      <c r="Y146" s="3"/>
    </row>
    <row r="147" spans="2:25" ht="15.75" x14ac:dyDescent="0.25">
      <c r="B147" s="6"/>
      <c r="C147" s="5"/>
      <c r="D147" s="5"/>
      <c r="E147" s="5"/>
      <c r="F147" s="5"/>
      <c r="G147" s="5"/>
      <c r="H147" s="5"/>
      <c r="I147" s="5"/>
      <c r="J147" s="5"/>
      <c r="K147" s="5"/>
      <c r="L147" s="5"/>
      <c r="M147" s="5"/>
      <c r="N147" s="5"/>
      <c r="O147" s="5"/>
      <c r="P147" s="3"/>
      <c r="Q147" s="3"/>
      <c r="R147" s="3"/>
      <c r="S147" s="3"/>
      <c r="T147" s="3"/>
      <c r="U147" s="3"/>
      <c r="V147" s="3"/>
      <c r="W147" s="3"/>
      <c r="X147" s="3"/>
      <c r="Y147" s="3"/>
    </row>
    <row r="148" spans="2:25" ht="25.5" x14ac:dyDescent="0.35">
      <c r="B148" s="15"/>
      <c r="C148" s="5"/>
      <c r="D148" s="5"/>
      <c r="E148" s="5"/>
      <c r="F148" s="5"/>
      <c r="G148" s="5"/>
      <c r="H148" s="5"/>
      <c r="I148" s="5"/>
      <c r="J148" s="5"/>
      <c r="K148" s="5"/>
      <c r="L148" s="5"/>
      <c r="M148" s="5"/>
      <c r="N148" s="5"/>
      <c r="O148" s="5"/>
      <c r="P148" s="3"/>
      <c r="Q148" s="3"/>
      <c r="R148" s="3"/>
      <c r="S148" s="3"/>
      <c r="T148" s="3"/>
      <c r="U148" s="3"/>
      <c r="V148" s="3"/>
      <c r="W148" s="3"/>
      <c r="X148" s="3"/>
      <c r="Y148" s="3"/>
    </row>
    <row r="149" spans="2:25" ht="25.5" x14ac:dyDescent="0.35">
      <c r="B149" s="15" t="s">
        <v>127</v>
      </c>
      <c r="C149" s="5"/>
      <c r="D149" s="5"/>
      <c r="E149" s="5"/>
      <c r="F149" s="5"/>
      <c r="G149" s="5"/>
      <c r="H149" s="5"/>
      <c r="I149" s="5"/>
      <c r="J149" s="5"/>
      <c r="K149" s="5"/>
      <c r="L149" s="5"/>
      <c r="M149" s="5"/>
      <c r="N149" s="5"/>
      <c r="O149" s="5"/>
      <c r="P149" s="3"/>
      <c r="Q149" s="3"/>
      <c r="R149" s="3"/>
      <c r="S149" s="3"/>
      <c r="T149" s="3"/>
      <c r="U149" s="3"/>
      <c r="V149" s="3"/>
      <c r="W149" s="3"/>
      <c r="X149" s="3"/>
      <c r="Y149" s="3"/>
    </row>
    <row r="150" spans="2:25" ht="29.25" x14ac:dyDescent="0.5">
      <c r="B150" s="33"/>
      <c r="C150" s="5"/>
      <c r="D150" s="5"/>
      <c r="E150" s="5"/>
      <c r="F150" s="5"/>
      <c r="G150" s="5"/>
      <c r="H150" s="5"/>
      <c r="I150" s="5"/>
      <c r="J150" s="5"/>
      <c r="K150" s="5"/>
      <c r="L150" s="5"/>
      <c r="M150" s="5"/>
      <c r="N150" s="5"/>
      <c r="O150" s="5"/>
      <c r="P150" s="3"/>
      <c r="R150" s="3"/>
      <c r="S150" s="3"/>
      <c r="T150" s="3"/>
      <c r="U150" s="3"/>
      <c r="V150" s="3"/>
      <c r="W150" s="3"/>
      <c r="X150" s="3"/>
      <c r="Y150" s="3"/>
    </row>
    <row r="151" spans="2:25" ht="29.25" x14ac:dyDescent="0.5">
      <c r="B151" s="7"/>
      <c r="C151" s="33" t="s">
        <v>128</v>
      </c>
      <c r="D151" s="5"/>
      <c r="E151" s="5"/>
      <c r="F151" s="5"/>
      <c r="G151" s="33" t="s">
        <v>122</v>
      </c>
      <c r="H151" s="7"/>
      <c r="I151" s="5"/>
      <c r="J151" s="5"/>
      <c r="K151" s="5"/>
      <c r="L151" s="5"/>
      <c r="M151" s="5"/>
      <c r="N151" s="5"/>
      <c r="O151" s="5"/>
      <c r="P151" s="3"/>
      <c r="Q151" s="3"/>
      <c r="R151" s="3"/>
      <c r="S151" s="3"/>
      <c r="T151" s="3"/>
      <c r="U151" s="3"/>
      <c r="V151" s="3"/>
      <c r="W151" s="3"/>
      <c r="X151" s="3"/>
      <c r="Y151" s="3"/>
    </row>
    <row r="152" spans="2:25" ht="44.25" x14ac:dyDescent="0.55000000000000004">
      <c r="B152" s="33"/>
      <c r="C152" s="5"/>
      <c r="D152" s="5"/>
      <c r="E152" s="5"/>
      <c r="F152" s="5"/>
      <c r="G152" s="5"/>
      <c r="H152" s="5"/>
      <c r="I152" s="5"/>
      <c r="J152" s="5"/>
      <c r="K152" s="5" t="s">
        <v>123</v>
      </c>
      <c r="L152" s="34"/>
      <c r="M152" s="5"/>
      <c r="N152" s="5"/>
      <c r="O152" s="5"/>
      <c r="P152" s="3"/>
      <c r="R152" s="3"/>
      <c r="S152" s="3"/>
      <c r="T152" s="3"/>
      <c r="U152" s="3"/>
      <c r="V152" s="3"/>
      <c r="W152" s="3"/>
      <c r="X152" s="3"/>
      <c r="Y152" s="3"/>
    </row>
    <row r="153" spans="2:25" ht="29.25" x14ac:dyDescent="0.5">
      <c r="B153" s="33"/>
      <c r="C153" s="5"/>
      <c r="D153" s="5"/>
      <c r="E153" s="5"/>
      <c r="F153" s="5"/>
      <c r="G153" s="5"/>
      <c r="H153" s="5"/>
      <c r="I153" s="5"/>
      <c r="J153" s="5"/>
      <c r="K153" s="5"/>
      <c r="L153" s="5"/>
      <c r="M153" s="5"/>
      <c r="N153" s="5"/>
      <c r="O153" s="5"/>
      <c r="P153" s="3"/>
      <c r="Q153" s="3"/>
      <c r="R153" s="3"/>
      <c r="S153" s="3"/>
      <c r="T153" s="3"/>
      <c r="U153" s="3"/>
      <c r="V153" s="3"/>
      <c r="W153" s="3"/>
      <c r="X153" s="3"/>
      <c r="Y153" s="3"/>
    </row>
    <row r="154" spans="2:25" ht="15.75" x14ac:dyDescent="0.25">
      <c r="B154" s="35"/>
      <c r="C154" s="5"/>
      <c r="D154" s="5"/>
      <c r="E154" s="5"/>
      <c r="F154" s="5"/>
      <c r="G154" s="5"/>
      <c r="H154" s="5"/>
      <c r="I154" s="5"/>
      <c r="J154" s="5"/>
      <c r="K154" s="5"/>
      <c r="L154" s="5"/>
      <c r="M154" s="5"/>
      <c r="N154" s="5"/>
      <c r="O154" s="5"/>
      <c r="P154" s="3"/>
      <c r="R154" s="3"/>
      <c r="S154" s="3"/>
      <c r="T154" s="3"/>
      <c r="U154" s="3"/>
      <c r="V154" s="3"/>
      <c r="W154" s="3"/>
      <c r="X154" s="3"/>
      <c r="Y154" s="3"/>
    </row>
    <row r="155" spans="2:25" ht="15.75" x14ac:dyDescent="0.25">
      <c r="B155" s="35"/>
      <c r="C155" s="5"/>
      <c r="D155" s="5"/>
      <c r="E155" s="5"/>
      <c r="F155" s="5"/>
      <c r="G155" s="5"/>
      <c r="H155" s="5"/>
      <c r="I155" s="5"/>
      <c r="J155" s="5"/>
      <c r="K155" s="5"/>
      <c r="L155" s="5"/>
      <c r="M155" s="5"/>
      <c r="N155" s="5"/>
      <c r="O155" s="5"/>
      <c r="P155" s="3"/>
      <c r="Q155" s="3"/>
      <c r="R155" s="3"/>
      <c r="S155" s="3"/>
      <c r="T155" s="3"/>
      <c r="U155" s="3"/>
      <c r="V155" s="3"/>
      <c r="W155" s="3"/>
      <c r="X155" s="3"/>
      <c r="Y155" s="3"/>
    </row>
    <row r="156" spans="2:25" ht="15.75" x14ac:dyDescent="0.25">
      <c r="B156" s="35"/>
      <c r="C156" s="5"/>
      <c r="D156" s="5"/>
      <c r="E156" s="5"/>
      <c r="F156" s="5"/>
      <c r="G156" s="5"/>
      <c r="H156" s="5"/>
      <c r="I156" s="5"/>
      <c r="J156" s="5"/>
      <c r="K156" s="5"/>
      <c r="L156" s="5"/>
      <c r="M156" s="5"/>
      <c r="N156" s="5"/>
      <c r="O156" s="5"/>
      <c r="P156" s="3"/>
      <c r="Q156" s="3"/>
      <c r="R156" s="3"/>
      <c r="S156" s="3"/>
      <c r="T156" s="3"/>
      <c r="U156" s="3"/>
      <c r="V156" s="3"/>
      <c r="W156" s="3"/>
      <c r="X156" s="3"/>
      <c r="Y156" s="3"/>
    </row>
    <row r="157" spans="2:25" ht="25.5" x14ac:dyDescent="0.35">
      <c r="B157" s="15" t="s">
        <v>129</v>
      </c>
      <c r="C157" s="5"/>
      <c r="D157" s="5"/>
      <c r="E157" s="5"/>
      <c r="F157" s="5"/>
      <c r="G157" s="5"/>
      <c r="H157" s="5"/>
      <c r="I157" s="5"/>
      <c r="J157" s="5"/>
      <c r="K157" s="5"/>
      <c r="L157" s="5"/>
      <c r="M157" s="5"/>
      <c r="N157" s="5"/>
      <c r="O157" s="5"/>
      <c r="P157" s="3"/>
      <c r="Q157" s="3" t="s">
        <v>130</v>
      </c>
      <c r="R157" s="3"/>
      <c r="S157" s="3"/>
      <c r="T157" s="3"/>
      <c r="U157" s="3"/>
      <c r="V157" s="3"/>
      <c r="W157" s="3"/>
      <c r="X157" s="3"/>
      <c r="Y157" s="3"/>
    </row>
    <row r="158" spans="2:25" ht="15.75" x14ac:dyDescent="0.25">
      <c r="B158" s="6"/>
      <c r="C158" s="7"/>
      <c r="D158" s="5" t="s">
        <v>131</v>
      </c>
      <c r="E158" s="5"/>
      <c r="F158" s="7"/>
      <c r="G158" s="5" t="s">
        <v>132</v>
      </c>
      <c r="H158" s="5"/>
      <c r="I158" s="5"/>
      <c r="J158" s="5"/>
      <c r="K158" s="5"/>
      <c r="L158" s="5"/>
      <c r="M158" s="5"/>
      <c r="N158" s="5"/>
      <c r="O158" s="5"/>
      <c r="P158" s="3"/>
      <c r="Q158" s="3" t="str">
        <f>IF(G161="Yes","Correct","Wrong")</f>
        <v>Wrong</v>
      </c>
      <c r="R158" s="3"/>
      <c r="S158" s="3"/>
      <c r="T158" s="3"/>
      <c r="U158" s="3"/>
      <c r="V158" s="3"/>
      <c r="W158" s="3"/>
      <c r="X158" s="3"/>
      <c r="Y158" s="3"/>
    </row>
    <row r="159" spans="2:25" ht="15.75" x14ac:dyDescent="0.25">
      <c r="B159" s="6"/>
      <c r="C159" s="5"/>
      <c r="D159" s="5"/>
      <c r="E159" s="5"/>
      <c r="F159" s="5"/>
      <c r="G159" s="5"/>
      <c r="H159" s="5"/>
      <c r="I159" s="5"/>
      <c r="J159" s="5"/>
      <c r="K159" s="5"/>
      <c r="L159" s="5"/>
      <c r="M159" s="5"/>
      <c r="N159" s="5"/>
      <c r="O159" s="5"/>
      <c r="P159" s="3"/>
      <c r="Q159" s="3" t="str">
        <f>IF(G163="No","Correct","Wrong")</f>
        <v>Wrong</v>
      </c>
      <c r="R159" s="3"/>
      <c r="S159" s="3"/>
      <c r="T159" s="3"/>
      <c r="U159" s="3"/>
      <c r="V159" s="3"/>
      <c r="W159" s="3"/>
      <c r="X159" s="3"/>
      <c r="Y159" s="3"/>
    </row>
    <row r="160" spans="2:25" ht="15.75" x14ac:dyDescent="0.25">
      <c r="B160" s="6"/>
      <c r="C160" s="5"/>
      <c r="D160" s="5"/>
      <c r="E160" s="5"/>
      <c r="F160" s="5"/>
      <c r="G160" s="5"/>
      <c r="H160" s="5"/>
      <c r="I160" s="5"/>
      <c r="J160" s="5"/>
      <c r="K160" s="5"/>
      <c r="L160" s="5"/>
      <c r="M160" s="5"/>
      <c r="N160" s="5"/>
      <c r="O160" s="5"/>
      <c r="P160" s="3"/>
      <c r="Q160" s="3" t="str">
        <f>IF(G165="No","Correct","Wrong")</f>
        <v>Wrong</v>
      </c>
      <c r="R160" s="3"/>
      <c r="S160" s="3"/>
      <c r="T160" s="3"/>
      <c r="U160" s="3"/>
      <c r="V160" s="3"/>
      <c r="W160" s="3"/>
      <c r="X160" s="3"/>
      <c r="Y160" s="3"/>
    </row>
    <row r="161" spans="2:25" ht="15.75" x14ac:dyDescent="0.25">
      <c r="B161" s="6"/>
      <c r="C161" s="6" t="s">
        <v>133</v>
      </c>
      <c r="D161" s="5"/>
      <c r="E161" s="5"/>
      <c r="F161" s="5"/>
      <c r="G161" s="19"/>
      <c r="H161" s="5"/>
      <c r="I161" s="7"/>
      <c r="J161" s="6" t="s">
        <v>134</v>
      </c>
      <c r="K161" s="5"/>
      <c r="L161" s="5"/>
      <c r="M161" s="19"/>
      <c r="N161" s="5"/>
      <c r="O161" s="5"/>
      <c r="P161" s="3"/>
      <c r="Q161" s="3" t="str">
        <f>IF(M161="No","Correct","Wrong")</f>
        <v>Wrong</v>
      </c>
      <c r="R161" s="3"/>
      <c r="S161" s="3" t="s">
        <v>135</v>
      </c>
      <c r="T161" s="3"/>
      <c r="U161" s="3"/>
      <c r="V161" s="3"/>
      <c r="W161" s="3"/>
      <c r="X161" s="3"/>
      <c r="Y161" s="3"/>
    </row>
    <row r="162" spans="2:25" x14ac:dyDescent="0.2">
      <c r="B162" s="7"/>
      <c r="C162" s="7"/>
      <c r="D162" s="5"/>
      <c r="E162" s="5"/>
      <c r="F162" s="5"/>
      <c r="G162" s="5"/>
      <c r="H162" s="5"/>
      <c r="I162" s="7"/>
      <c r="J162" s="7"/>
      <c r="K162" s="5"/>
      <c r="L162" s="5"/>
      <c r="M162" s="5"/>
      <c r="N162" s="5"/>
      <c r="O162" s="5"/>
      <c r="P162" s="3"/>
      <c r="Q162" s="3" t="str">
        <f>IF(M163="Yes","Correct","Wrong")</f>
        <v>Wrong</v>
      </c>
      <c r="R162" s="3"/>
      <c r="S162" s="3" t="s">
        <v>136</v>
      </c>
      <c r="T162" s="3"/>
      <c r="U162" s="3"/>
      <c r="V162" s="3"/>
      <c r="W162" s="3"/>
      <c r="X162" s="3"/>
      <c r="Y162" s="3"/>
    </row>
    <row r="163" spans="2:25" ht="15.75" x14ac:dyDescent="0.25">
      <c r="B163" s="7"/>
      <c r="C163" s="6" t="s">
        <v>137</v>
      </c>
      <c r="D163" s="5"/>
      <c r="E163" s="5"/>
      <c r="F163" s="5"/>
      <c r="G163" s="19"/>
      <c r="H163" s="5"/>
      <c r="I163" s="7"/>
      <c r="J163" s="6" t="s">
        <v>138</v>
      </c>
      <c r="K163" s="5"/>
      <c r="L163" s="5"/>
      <c r="M163" s="19"/>
      <c r="N163" s="5"/>
      <c r="O163" s="5"/>
      <c r="P163" s="3"/>
      <c r="Q163" s="3" t="str">
        <f>IF(M165="Yes","Correct","Wrong")</f>
        <v>Wrong</v>
      </c>
      <c r="R163" s="3"/>
      <c r="S163" s="3"/>
      <c r="T163" s="3"/>
      <c r="U163" s="3"/>
      <c r="V163" s="3"/>
      <c r="W163" s="3"/>
      <c r="X163" s="3"/>
      <c r="Y163" s="3"/>
    </row>
    <row r="164" spans="2:25" ht="15.75" x14ac:dyDescent="0.25">
      <c r="B164" s="6"/>
      <c r="C164" s="5"/>
      <c r="D164" s="5"/>
      <c r="E164" s="5"/>
      <c r="F164" s="5"/>
      <c r="G164" s="5"/>
      <c r="H164" s="5"/>
      <c r="I164" s="7"/>
      <c r="J164" s="5"/>
      <c r="K164" s="5"/>
      <c r="L164" s="5"/>
      <c r="M164" s="5"/>
      <c r="N164" s="5"/>
      <c r="O164" s="5"/>
      <c r="P164" s="3"/>
      <c r="Q164" s="3">
        <f>COUNTIF(Q158:Q163,"Correct")</f>
        <v>0</v>
      </c>
      <c r="R164" s="3"/>
      <c r="S164" s="3"/>
      <c r="T164" s="3"/>
      <c r="U164" s="3"/>
      <c r="V164" s="3"/>
      <c r="W164" s="3"/>
      <c r="X164" s="3"/>
      <c r="Y164" s="3"/>
    </row>
    <row r="165" spans="2:25" ht="15.75" x14ac:dyDescent="0.25">
      <c r="B165" s="7"/>
      <c r="C165" s="6" t="s">
        <v>139</v>
      </c>
      <c r="D165" s="5"/>
      <c r="E165" s="5"/>
      <c r="F165" s="5"/>
      <c r="G165" s="19"/>
      <c r="H165" s="5"/>
      <c r="I165" s="7"/>
      <c r="J165" s="6" t="s">
        <v>140</v>
      </c>
      <c r="K165" s="5"/>
      <c r="L165" s="5"/>
      <c r="M165" s="19"/>
      <c r="N165" s="5"/>
      <c r="O165" s="5"/>
      <c r="P165" s="3"/>
      <c r="Q165" s="3"/>
      <c r="R165" s="3"/>
      <c r="T165" s="3"/>
      <c r="U165" s="3"/>
      <c r="V165" s="3"/>
      <c r="W165" s="3"/>
      <c r="X165" s="3"/>
      <c r="Y165" s="3"/>
    </row>
    <row r="166" spans="2:25" ht="25.5" x14ac:dyDescent="0.35">
      <c r="B166" s="15"/>
      <c r="C166" s="5"/>
      <c r="D166" s="5"/>
      <c r="E166" s="5"/>
      <c r="F166" s="5"/>
      <c r="G166" s="5"/>
      <c r="H166" s="5"/>
      <c r="I166" s="5"/>
      <c r="J166" s="5"/>
      <c r="K166" s="5"/>
      <c r="L166" s="5"/>
      <c r="M166" s="5"/>
      <c r="N166" s="5"/>
      <c r="O166" s="5"/>
      <c r="P166" s="3"/>
      <c r="Q166" s="3"/>
      <c r="R166" s="3"/>
      <c r="T166" s="3"/>
      <c r="U166" s="3"/>
      <c r="V166" s="3"/>
      <c r="W166" s="3"/>
      <c r="X166" s="3"/>
      <c r="Y166" s="3"/>
    </row>
    <row r="167" spans="2:25" ht="25.5" x14ac:dyDescent="0.35">
      <c r="B167" s="15"/>
      <c r="C167" s="5"/>
      <c r="D167" s="5"/>
      <c r="E167" s="5"/>
      <c r="F167" s="5"/>
      <c r="G167" s="5"/>
      <c r="H167" s="5"/>
      <c r="I167" s="5"/>
      <c r="J167" s="5"/>
      <c r="K167" s="5"/>
      <c r="L167" s="5"/>
      <c r="M167" s="5"/>
      <c r="N167" s="5"/>
      <c r="O167" s="5"/>
      <c r="P167" s="3"/>
      <c r="Q167" s="3"/>
      <c r="R167" s="3"/>
      <c r="T167" s="3"/>
      <c r="U167" s="3"/>
      <c r="V167" s="3"/>
      <c r="W167" s="3"/>
      <c r="X167" s="3"/>
      <c r="Y167" s="3"/>
    </row>
    <row r="168" spans="2:25" ht="25.5" x14ac:dyDescent="0.35">
      <c r="B168" s="15" t="s">
        <v>141</v>
      </c>
      <c r="C168" s="5"/>
      <c r="D168" s="5"/>
      <c r="E168" s="5"/>
      <c r="F168" s="5"/>
      <c r="G168" s="5"/>
      <c r="H168" s="5"/>
      <c r="I168" s="5"/>
      <c r="J168" s="5"/>
      <c r="K168" s="7"/>
      <c r="L168" s="5"/>
      <c r="M168" s="5"/>
      <c r="N168" s="5"/>
      <c r="O168" s="5"/>
      <c r="P168" s="3"/>
      <c r="Q168" s="3" t="s">
        <v>142</v>
      </c>
      <c r="R168" s="3"/>
      <c r="T168" s="3"/>
      <c r="U168" s="3"/>
      <c r="V168" s="3"/>
      <c r="W168" s="3"/>
      <c r="X168" s="3"/>
      <c r="Y168" s="3"/>
    </row>
    <row r="169" spans="2:25" ht="25.5" x14ac:dyDescent="0.35">
      <c r="B169" s="15"/>
      <c r="C169" s="5"/>
      <c r="D169" s="5"/>
      <c r="E169" s="5"/>
      <c r="F169" s="5"/>
      <c r="G169" s="5"/>
      <c r="H169" s="5"/>
      <c r="I169" s="5"/>
      <c r="J169" s="5"/>
      <c r="K169" s="5"/>
      <c r="L169" s="5"/>
      <c r="M169" s="5"/>
      <c r="N169" s="5"/>
      <c r="O169" s="5"/>
      <c r="P169" s="3"/>
      <c r="Q169" s="3" t="str">
        <f>IF(G180="Square","Correct","Wrong")</f>
        <v>Wrong</v>
      </c>
      <c r="R169" s="3"/>
      <c r="S169" s="23"/>
      <c r="T169" s="3"/>
      <c r="U169" s="3"/>
      <c r="V169" s="3"/>
      <c r="W169" s="3"/>
      <c r="X169" s="3"/>
      <c r="Y169" s="3"/>
    </row>
    <row r="170" spans="2:25" ht="15.75" x14ac:dyDescent="0.25">
      <c r="B170" s="6" t="s">
        <v>143</v>
      </c>
      <c r="C170" s="5"/>
      <c r="D170" s="36" t="s">
        <v>144</v>
      </c>
      <c r="E170" s="37"/>
      <c r="F170" s="5"/>
      <c r="G170" s="12">
        <v>1</v>
      </c>
      <c r="H170" s="5"/>
      <c r="I170" s="12">
        <v>2</v>
      </c>
      <c r="J170" s="5"/>
      <c r="K170" s="12">
        <v>3</v>
      </c>
      <c r="L170" s="5"/>
      <c r="M170" s="5"/>
      <c r="N170" s="5"/>
      <c r="O170" s="5"/>
      <c r="P170" s="3"/>
      <c r="Q170" s="3" t="str">
        <f>IF(I180="Triangle","Correct","Wrong")</f>
        <v>Wrong</v>
      </c>
      <c r="R170" s="3"/>
      <c r="T170" s="3"/>
      <c r="U170" s="3"/>
      <c r="V170" s="3"/>
      <c r="W170" s="3"/>
      <c r="X170" s="3"/>
      <c r="Y170" s="3"/>
    </row>
    <row r="171" spans="2:25" ht="15.75" x14ac:dyDescent="0.25">
      <c r="B171" s="7"/>
      <c r="C171" s="5"/>
      <c r="D171" s="38" t="s">
        <v>145</v>
      </c>
      <c r="E171" s="39"/>
      <c r="F171" s="40" t="s">
        <v>146</v>
      </c>
      <c r="G171" s="7"/>
      <c r="H171" s="5"/>
      <c r="I171" s="5" t="s">
        <v>147</v>
      </c>
      <c r="J171" s="5"/>
      <c r="K171" s="5" t="s">
        <v>147</v>
      </c>
      <c r="L171" s="5"/>
      <c r="M171" s="5"/>
      <c r="N171" s="5"/>
      <c r="O171" s="5"/>
      <c r="P171" s="3"/>
      <c r="Q171" s="3" t="str">
        <f>IF(K180="Rectangle","Correct","Wrong")</f>
        <v>Wrong</v>
      </c>
      <c r="R171" s="3"/>
      <c r="T171" s="3"/>
      <c r="U171" s="3"/>
      <c r="V171" s="3"/>
      <c r="W171" s="3"/>
      <c r="X171" s="3"/>
      <c r="Y171" s="3"/>
    </row>
    <row r="172" spans="2:25" ht="15.75" x14ac:dyDescent="0.25">
      <c r="B172" s="7"/>
      <c r="C172" s="5"/>
      <c r="D172" s="38" t="s">
        <v>148</v>
      </c>
      <c r="E172" s="39"/>
      <c r="F172" s="40" t="s">
        <v>149</v>
      </c>
      <c r="G172" s="7"/>
      <c r="H172" s="5"/>
      <c r="I172" s="5" t="s">
        <v>150</v>
      </c>
      <c r="J172" s="5"/>
      <c r="K172" s="5" t="s">
        <v>149</v>
      </c>
      <c r="L172" s="5"/>
      <c r="M172" s="5"/>
      <c r="N172" s="5"/>
      <c r="O172" s="5"/>
      <c r="P172" s="3"/>
      <c r="Q172" s="3" t="str">
        <f>IF(G205="Continuous","Correct","Wrong")</f>
        <v>Wrong</v>
      </c>
      <c r="R172" s="3"/>
      <c r="S172" s="3" t="s">
        <v>151</v>
      </c>
      <c r="T172" s="3"/>
      <c r="U172" s="3"/>
      <c r="V172" s="3"/>
      <c r="W172" s="3"/>
      <c r="X172" s="3"/>
      <c r="Y172" s="3"/>
    </row>
    <row r="173" spans="2:25" ht="15.75" x14ac:dyDescent="0.25">
      <c r="B173" s="7"/>
      <c r="C173" s="5"/>
      <c r="D173" s="38" t="s">
        <v>152</v>
      </c>
      <c r="E173" s="39"/>
      <c r="F173" s="40" t="s">
        <v>146</v>
      </c>
      <c r="G173" s="7"/>
      <c r="H173" s="5"/>
      <c r="I173" s="5" t="s">
        <v>147</v>
      </c>
      <c r="J173" s="5"/>
      <c r="K173" s="5" t="s">
        <v>153</v>
      </c>
      <c r="L173" s="7"/>
      <c r="M173" s="5"/>
      <c r="N173" s="5"/>
      <c r="O173" s="5"/>
      <c r="P173" s="3"/>
      <c r="Q173" s="3" t="str">
        <f>IF(K209=3,"Correct","Wrong")</f>
        <v>Wrong</v>
      </c>
      <c r="R173" s="3"/>
      <c r="S173" s="3" t="s">
        <v>154</v>
      </c>
      <c r="T173" s="3"/>
      <c r="U173" s="3"/>
      <c r="V173" s="3"/>
      <c r="W173" s="3"/>
      <c r="X173" s="3"/>
      <c r="Y173" s="3"/>
    </row>
    <row r="174" spans="2:25" ht="15.75" x14ac:dyDescent="0.25">
      <c r="B174" s="7"/>
      <c r="C174" s="5"/>
      <c r="D174" s="41" t="s">
        <v>155</v>
      </c>
      <c r="E174" s="42"/>
      <c r="F174" s="40" t="s">
        <v>149</v>
      </c>
      <c r="G174" s="7"/>
      <c r="H174" s="5"/>
      <c r="I174" s="5" t="s">
        <v>150</v>
      </c>
      <c r="J174" s="5"/>
      <c r="K174" s="5" t="s">
        <v>149</v>
      </c>
      <c r="L174" s="7"/>
      <c r="M174" s="5"/>
      <c r="N174" s="5"/>
      <c r="O174" s="5"/>
      <c r="P174" s="3"/>
      <c r="Q174" s="3">
        <f>COUNTIF(Q169:Q173,"Correct")</f>
        <v>0</v>
      </c>
      <c r="R174" s="3"/>
      <c r="S174" s="3" t="s">
        <v>156</v>
      </c>
      <c r="T174" s="3"/>
      <c r="U174" s="3"/>
      <c r="V174" s="3"/>
      <c r="W174" s="3"/>
      <c r="X174" s="3"/>
      <c r="Y174" s="3"/>
    </row>
    <row r="175" spans="2:25" ht="15.75" x14ac:dyDescent="0.25">
      <c r="B175" s="7"/>
      <c r="C175" s="5"/>
      <c r="D175" s="5"/>
      <c r="E175" s="5"/>
      <c r="F175" s="40" t="s">
        <v>146</v>
      </c>
      <c r="G175" s="7"/>
      <c r="H175" s="5"/>
      <c r="I175" s="5" t="s">
        <v>147</v>
      </c>
      <c r="J175" s="5"/>
      <c r="K175" s="5" t="s">
        <v>147</v>
      </c>
      <c r="L175" s="5"/>
      <c r="M175" s="5"/>
      <c r="N175" s="5"/>
      <c r="O175" s="5"/>
      <c r="P175" s="3"/>
      <c r="Q175" s="3"/>
      <c r="R175" s="3"/>
      <c r="S175" s="3" t="s">
        <v>157</v>
      </c>
      <c r="T175" s="3"/>
      <c r="U175" s="3"/>
      <c r="V175" s="3"/>
      <c r="W175" s="3"/>
      <c r="X175" s="3"/>
      <c r="Y175" s="3"/>
    </row>
    <row r="176" spans="2:25" ht="15.75" x14ac:dyDescent="0.25">
      <c r="B176" s="7"/>
      <c r="C176" s="5"/>
      <c r="D176" s="5"/>
      <c r="E176" s="5"/>
      <c r="F176" s="40" t="s">
        <v>149</v>
      </c>
      <c r="G176" s="7"/>
      <c r="H176" s="5"/>
      <c r="I176" s="5" t="s">
        <v>150</v>
      </c>
      <c r="J176" s="5"/>
      <c r="K176" s="5" t="s">
        <v>149</v>
      </c>
      <c r="L176" s="5"/>
      <c r="M176" s="5"/>
      <c r="N176" s="5"/>
      <c r="O176" s="5"/>
      <c r="P176" s="3"/>
      <c r="Q176" s="3"/>
      <c r="R176" s="3"/>
      <c r="S176" s="3" t="s">
        <v>158</v>
      </c>
      <c r="T176" s="3"/>
      <c r="U176" s="3"/>
      <c r="V176" s="3"/>
      <c r="W176" s="3"/>
      <c r="X176" s="3"/>
      <c r="Y176" s="3"/>
    </row>
    <row r="177" spans="2:25" ht="15.75" x14ac:dyDescent="0.25">
      <c r="B177" s="7"/>
      <c r="C177" s="5"/>
      <c r="D177" s="5"/>
      <c r="E177" s="5"/>
      <c r="F177" s="40" t="s">
        <v>146</v>
      </c>
      <c r="G177" s="7"/>
      <c r="H177" s="5"/>
      <c r="I177" s="5"/>
      <c r="J177" s="5"/>
      <c r="K177" s="5" t="s">
        <v>153</v>
      </c>
      <c r="L177" s="5"/>
      <c r="M177" s="5"/>
      <c r="N177" s="5"/>
      <c r="O177" s="5"/>
      <c r="P177" s="3"/>
      <c r="Q177" s="3"/>
      <c r="R177" s="3"/>
      <c r="S177" s="3" t="s">
        <v>159</v>
      </c>
      <c r="T177" s="3"/>
      <c r="U177" s="3"/>
      <c r="V177" s="3"/>
      <c r="W177" s="3"/>
      <c r="X177" s="3"/>
      <c r="Y177" s="3"/>
    </row>
    <row r="178" spans="2:25" ht="15.75" x14ac:dyDescent="0.25">
      <c r="B178" s="7"/>
      <c r="C178" s="5"/>
      <c r="D178" s="5"/>
      <c r="E178" s="5"/>
      <c r="F178" s="40" t="s">
        <v>149</v>
      </c>
      <c r="G178" s="7"/>
      <c r="H178" s="5"/>
      <c r="I178" s="5"/>
      <c r="J178" s="5"/>
      <c r="K178" s="5" t="s">
        <v>149</v>
      </c>
      <c r="L178" s="5"/>
      <c r="M178" s="5"/>
      <c r="N178" s="5"/>
      <c r="O178" s="5"/>
      <c r="P178" s="3"/>
      <c r="Q178" s="3"/>
      <c r="R178" s="3"/>
      <c r="S178" s="3"/>
      <c r="T178" s="3"/>
      <c r="U178" s="3"/>
      <c r="V178" s="3"/>
      <c r="W178" s="3"/>
      <c r="X178" s="3"/>
      <c r="Y178" s="3"/>
    </row>
    <row r="179" spans="2:25" ht="15.75" x14ac:dyDescent="0.25">
      <c r="B179" s="7"/>
      <c r="C179" s="5"/>
      <c r="D179" s="5"/>
      <c r="E179" s="5"/>
      <c r="F179" s="40"/>
      <c r="G179" s="7"/>
      <c r="H179" s="5"/>
      <c r="I179" s="5"/>
      <c r="J179" s="5"/>
      <c r="K179" s="5"/>
      <c r="L179" s="5"/>
      <c r="M179" s="5"/>
      <c r="N179" s="5"/>
      <c r="O179" s="5"/>
      <c r="P179" s="3"/>
      <c r="Q179" s="3"/>
      <c r="R179" s="3"/>
      <c r="S179" s="3"/>
      <c r="T179" s="3"/>
      <c r="U179" s="3"/>
      <c r="V179" s="3"/>
      <c r="W179" s="3"/>
      <c r="X179" s="3"/>
      <c r="Y179" s="3"/>
    </row>
    <row r="180" spans="2:25" ht="15.75" x14ac:dyDescent="0.25">
      <c r="B180" s="7"/>
      <c r="C180" s="5"/>
      <c r="D180" s="5"/>
      <c r="E180" s="5"/>
      <c r="F180" s="40"/>
      <c r="G180" s="43"/>
      <c r="H180" s="5"/>
      <c r="I180" s="43"/>
      <c r="J180" s="5"/>
      <c r="K180" s="43"/>
      <c r="L180" s="5"/>
      <c r="M180" s="5"/>
      <c r="N180" s="5"/>
      <c r="O180" s="5"/>
      <c r="P180" s="3"/>
      <c r="Q180" s="3"/>
      <c r="R180" s="3"/>
      <c r="S180" s="3"/>
      <c r="T180" s="3"/>
      <c r="U180" s="3"/>
      <c r="V180" s="3"/>
      <c r="W180" s="3"/>
      <c r="X180" s="3"/>
      <c r="Y180" s="3"/>
    </row>
    <row r="181" spans="2:25" ht="15.75" x14ac:dyDescent="0.25">
      <c r="B181" s="7"/>
      <c r="C181" s="5"/>
      <c r="D181" s="5"/>
      <c r="E181" s="5"/>
      <c r="F181" s="40"/>
      <c r="G181" s="7"/>
      <c r="H181" s="5"/>
      <c r="I181" s="5"/>
      <c r="J181" s="5"/>
      <c r="K181" s="5"/>
      <c r="L181" s="5"/>
      <c r="M181" s="5"/>
      <c r="N181" s="5"/>
      <c r="O181" s="5"/>
      <c r="P181" s="3"/>
      <c r="Q181" s="3"/>
      <c r="R181" s="3"/>
      <c r="S181" s="3"/>
      <c r="T181" s="3"/>
      <c r="U181" s="3"/>
      <c r="V181" s="3"/>
      <c r="W181" s="3"/>
      <c r="X181" s="3"/>
      <c r="Y181" s="3"/>
    </row>
    <row r="182" spans="2:25" ht="15.75" x14ac:dyDescent="0.25">
      <c r="B182" s="7"/>
      <c r="C182" s="5"/>
      <c r="D182" s="5"/>
      <c r="E182" s="5"/>
      <c r="F182" s="40"/>
      <c r="G182" s="7"/>
      <c r="H182" s="5"/>
      <c r="I182" s="5"/>
      <c r="J182" s="5"/>
      <c r="K182" s="5"/>
      <c r="L182" s="5"/>
      <c r="M182" s="5"/>
      <c r="N182" s="5"/>
      <c r="O182" s="5"/>
      <c r="P182" s="3"/>
      <c r="Q182" s="3"/>
      <c r="R182" s="3"/>
      <c r="S182" s="3"/>
      <c r="T182" s="3"/>
      <c r="U182" s="3"/>
      <c r="V182" s="3"/>
      <c r="W182" s="3"/>
      <c r="X182" s="3"/>
      <c r="Y182" s="3"/>
    </row>
    <row r="183" spans="2:25" ht="25.5" x14ac:dyDescent="0.35">
      <c r="B183" s="15" t="s">
        <v>160</v>
      </c>
      <c r="C183" s="5"/>
      <c r="D183" s="5"/>
      <c r="E183" s="5"/>
      <c r="F183" s="40"/>
      <c r="G183" s="7"/>
      <c r="H183" s="5"/>
      <c r="I183" s="5"/>
      <c r="J183" s="5"/>
      <c r="K183" s="5"/>
      <c r="L183" s="5"/>
      <c r="M183" s="5"/>
      <c r="N183" s="5"/>
      <c r="O183" s="5"/>
      <c r="P183" s="3"/>
      <c r="Q183" s="3"/>
      <c r="R183" s="3"/>
      <c r="S183" s="30">
        <v>1</v>
      </c>
      <c r="T183" s="3"/>
      <c r="U183" s="3"/>
      <c r="V183" s="3"/>
      <c r="W183" s="3"/>
      <c r="X183" s="3"/>
      <c r="Y183" s="3"/>
    </row>
    <row r="184" spans="2:25" ht="15.75" x14ac:dyDescent="0.25">
      <c r="B184" s="7"/>
      <c r="C184" s="5"/>
      <c r="D184" s="5"/>
      <c r="E184" s="5"/>
      <c r="F184" s="40"/>
      <c r="G184" s="7"/>
      <c r="H184" s="5"/>
      <c r="I184" s="5"/>
      <c r="J184" s="5"/>
      <c r="K184" s="5"/>
      <c r="L184" s="5"/>
      <c r="M184" s="5"/>
      <c r="N184" s="5"/>
      <c r="O184" s="5"/>
      <c r="P184" s="3"/>
      <c r="Q184" s="3"/>
      <c r="R184" s="3"/>
      <c r="S184" s="30">
        <v>2</v>
      </c>
      <c r="T184" s="3"/>
      <c r="U184" s="3"/>
      <c r="V184" s="3"/>
      <c r="W184" s="3"/>
      <c r="X184" s="3"/>
      <c r="Y184" s="3"/>
    </row>
    <row r="185" spans="2:25" ht="15.75" x14ac:dyDescent="0.25">
      <c r="B185" s="7"/>
      <c r="C185" s="5"/>
      <c r="D185" s="5">
        <v>1</v>
      </c>
      <c r="E185" s="5"/>
      <c r="F185" s="40"/>
      <c r="G185" s="7"/>
      <c r="H185" s="5"/>
      <c r="I185" s="5"/>
      <c r="J185" s="5"/>
      <c r="K185" s="5"/>
      <c r="L185" s="5"/>
      <c r="M185" s="5"/>
      <c r="N185" s="5"/>
      <c r="O185" s="5"/>
      <c r="P185" s="3"/>
      <c r="Q185" s="3"/>
      <c r="R185" s="3"/>
      <c r="S185" s="30">
        <v>3</v>
      </c>
      <c r="T185" s="3"/>
      <c r="U185" s="3"/>
      <c r="V185" s="3"/>
      <c r="W185" s="3"/>
      <c r="X185" s="3"/>
      <c r="Y185" s="3"/>
    </row>
    <row r="186" spans="2:25" x14ac:dyDescent="0.2">
      <c r="B186" s="7"/>
      <c r="C186" s="5"/>
      <c r="D186" s="5"/>
      <c r="E186" s="5"/>
      <c r="F186" s="7"/>
      <c r="G186" s="7"/>
      <c r="H186" s="5"/>
      <c r="I186" s="5"/>
      <c r="J186" s="5"/>
      <c r="K186" s="5"/>
      <c r="L186" s="5"/>
      <c r="M186" s="5"/>
      <c r="N186" s="5"/>
      <c r="O186" s="5"/>
      <c r="P186" s="3"/>
      <c r="Q186" s="3"/>
      <c r="R186" s="3"/>
      <c r="S186" s="30">
        <v>4</v>
      </c>
      <c r="T186" s="3"/>
      <c r="U186" s="3"/>
      <c r="V186" s="3"/>
      <c r="W186" s="3"/>
      <c r="X186" s="3"/>
      <c r="Y186" s="3"/>
    </row>
    <row r="187" spans="2:25" ht="15.75" x14ac:dyDescent="0.25">
      <c r="B187" s="7"/>
      <c r="C187" s="5"/>
      <c r="D187" s="5"/>
      <c r="E187" s="5"/>
      <c r="F187" s="40"/>
      <c r="G187" s="7"/>
      <c r="H187" s="5"/>
      <c r="I187" s="5"/>
      <c r="J187" s="5"/>
      <c r="K187" s="5"/>
      <c r="L187" s="5"/>
      <c r="M187" s="5"/>
      <c r="N187" s="5"/>
      <c r="O187" s="5"/>
      <c r="P187" s="3"/>
      <c r="Q187" s="3"/>
      <c r="R187" s="3"/>
      <c r="S187" s="30">
        <v>5</v>
      </c>
      <c r="T187" s="3"/>
      <c r="U187" s="3"/>
      <c r="V187" s="3"/>
      <c r="W187" s="3"/>
      <c r="X187" s="3"/>
      <c r="Y187" s="3"/>
    </row>
    <row r="188" spans="2:25" ht="15.75" x14ac:dyDescent="0.25">
      <c r="B188" s="7"/>
      <c r="C188" s="5"/>
      <c r="D188" s="5"/>
      <c r="E188" s="5"/>
      <c r="F188" s="40"/>
      <c r="G188" s="7"/>
      <c r="H188" s="5"/>
      <c r="I188" s="5"/>
      <c r="J188" s="5"/>
      <c r="K188" s="5"/>
      <c r="L188" s="5"/>
      <c r="M188" s="5"/>
      <c r="N188" s="5"/>
      <c r="O188" s="5"/>
      <c r="P188" s="3"/>
      <c r="Q188" s="3"/>
      <c r="R188" s="3"/>
      <c r="S188" s="30" t="s">
        <v>161</v>
      </c>
      <c r="T188" s="3"/>
      <c r="U188" s="3"/>
      <c r="V188" s="3"/>
      <c r="W188" s="3"/>
      <c r="X188" s="3"/>
      <c r="Y188" s="3"/>
    </row>
    <row r="189" spans="2:25" ht="15.75" x14ac:dyDescent="0.25">
      <c r="B189" s="7"/>
      <c r="C189" s="5"/>
      <c r="D189" s="5"/>
      <c r="E189" s="5"/>
      <c r="F189" s="40"/>
      <c r="G189" s="7"/>
      <c r="H189" s="5"/>
      <c r="I189" s="5"/>
      <c r="J189" s="5"/>
      <c r="K189" s="5"/>
      <c r="L189" s="5"/>
      <c r="M189" s="5"/>
      <c r="N189" s="5"/>
      <c r="O189" s="5"/>
      <c r="P189" s="3"/>
      <c r="Q189" s="3"/>
      <c r="R189" s="3"/>
      <c r="S189" s="3"/>
      <c r="T189" s="3"/>
      <c r="U189" s="3"/>
      <c r="V189" s="3"/>
      <c r="W189" s="3"/>
      <c r="X189" s="3"/>
      <c r="Y189" s="3"/>
    </row>
    <row r="190" spans="2:25" ht="15.75" x14ac:dyDescent="0.25">
      <c r="B190" s="7"/>
      <c r="C190" s="5"/>
      <c r="D190" s="5"/>
      <c r="E190" s="5"/>
      <c r="F190" s="40"/>
      <c r="G190" s="7"/>
      <c r="H190" s="5"/>
      <c r="I190" s="5"/>
      <c r="J190" s="5"/>
      <c r="K190" s="5"/>
      <c r="L190" s="5"/>
      <c r="M190" s="5"/>
      <c r="N190" s="5"/>
      <c r="O190" s="5"/>
      <c r="P190" s="3"/>
      <c r="Q190" s="3"/>
      <c r="R190" s="3"/>
      <c r="S190" s="3"/>
      <c r="T190" s="3"/>
      <c r="U190" s="3"/>
      <c r="V190" s="3"/>
      <c r="W190" s="3"/>
      <c r="X190" s="3"/>
      <c r="Y190" s="3"/>
    </row>
    <row r="191" spans="2:25" ht="15.75" x14ac:dyDescent="0.25">
      <c r="B191" s="7"/>
      <c r="C191" s="5"/>
      <c r="D191" s="5"/>
      <c r="E191" s="5"/>
      <c r="F191" s="40"/>
      <c r="G191" s="7"/>
      <c r="H191" s="5"/>
      <c r="I191" s="5"/>
      <c r="J191" s="5"/>
      <c r="K191" s="5"/>
      <c r="L191" s="5"/>
      <c r="M191" s="5"/>
      <c r="N191" s="5"/>
      <c r="O191" s="5"/>
      <c r="P191" s="3"/>
      <c r="Q191" s="3"/>
      <c r="R191" s="3"/>
      <c r="S191" s="3"/>
      <c r="T191" s="3"/>
      <c r="U191" s="3"/>
      <c r="V191" s="3"/>
      <c r="W191" s="3"/>
      <c r="X191" s="3"/>
      <c r="Y191" s="3"/>
    </row>
    <row r="192" spans="2:25" ht="15.75" x14ac:dyDescent="0.25">
      <c r="B192" s="7"/>
      <c r="C192" s="5"/>
      <c r="D192" s="5"/>
      <c r="E192" s="5"/>
      <c r="F192" s="40"/>
      <c r="G192" s="7"/>
      <c r="H192" s="5"/>
      <c r="I192" s="5"/>
      <c r="J192" s="5"/>
      <c r="K192" s="5"/>
      <c r="L192" s="5"/>
      <c r="M192" s="5"/>
      <c r="N192" s="5"/>
      <c r="O192" s="5"/>
      <c r="P192" s="3"/>
      <c r="Q192" s="3"/>
      <c r="R192" s="3"/>
      <c r="S192" s="3"/>
      <c r="T192" s="3"/>
      <c r="U192" s="3"/>
      <c r="V192" s="3"/>
      <c r="W192" s="3"/>
      <c r="X192" s="3"/>
      <c r="Y192" s="3"/>
    </row>
    <row r="193" spans="2:25" ht="15.75" x14ac:dyDescent="0.25">
      <c r="B193" s="7"/>
      <c r="C193" s="5"/>
      <c r="D193" s="5"/>
      <c r="E193" s="5"/>
      <c r="F193" s="40"/>
      <c r="G193" s="7"/>
      <c r="H193" s="5"/>
      <c r="I193" s="5"/>
      <c r="J193" s="5"/>
      <c r="K193" s="5"/>
      <c r="L193" s="5"/>
      <c r="M193" s="5"/>
      <c r="N193" s="5"/>
      <c r="O193" s="5"/>
      <c r="P193" s="3"/>
      <c r="Q193" s="3"/>
      <c r="R193" s="3"/>
      <c r="S193" s="3"/>
      <c r="T193" s="3"/>
      <c r="U193" s="3"/>
      <c r="V193" s="3"/>
      <c r="W193" s="3"/>
      <c r="X193" s="3"/>
      <c r="Y193" s="3"/>
    </row>
    <row r="194" spans="2:25" ht="15.75" x14ac:dyDescent="0.25">
      <c r="B194" s="7"/>
      <c r="C194" s="5"/>
      <c r="D194" s="5"/>
      <c r="E194" s="5"/>
      <c r="F194" s="40"/>
      <c r="G194" s="7"/>
      <c r="H194" s="5"/>
      <c r="I194" s="5"/>
      <c r="J194" s="5"/>
      <c r="K194" s="5"/>
      <c r="L194" s="5"/>
      <c r="M194" s="5"/>
      <c r="N194" s="5"/>
      <c r="O194" s="5"/>
      <c r="P194" s="3"/>
      <c r="Q194" s="3"/>
      <c r="R194" s="3"/>
      <c r="S194" s="3"/>
      <c r="T194" s="3"/>
      <c r="U194" s="3"/>
      <c r="V194" s="3"/>
      <c r="W194" s="3"/>
      <c r="X194" s="3"/>
      <c r="Y194" s="3"/>
    </row>
    <row r="195" spans="2:25" ht="15.75" x14ac:dyDescent="0.25">
      <c r="B195" s="7"/>
      <c r="C195" s="5"/>
      <c r="D195" s="5"/>
      <c r="E195" s="5"/>
      <c r="F195" s="40"/>
      <c r="G195" s="7"/>
      <c r="H195" s="5"/>
      <c r="I195" s="5"/>
      <c r="J195" s="5"/>
      <c r="K195" s="5"/>
      <c r="L195" s="5"/>
      <c r="M195" s="5"/>
      <c r="N195" s="5"/>
      <c r="O195" s="5"/>
      <c r="P195" s="3"/>
      <c r="Q195" s="3"/>
      <c r="R195" s="3"/>
      <c r="S195" s="3"/>
      <c r="T195" s="3"/>
      <c r="U195" s="3"/>
      <c r="V195" s="3"/>
      <c r="W195" s="3"/>
      <c r="X195" s="3"/>
      <c r="Y195" s="3"/>
    </row>
    <row r="196" spans="2:25" ht="15.75" x14ac:dyDescent="0.25">
      <c r="B196" s="7"/>
      <c r="C196" s="5"/>
      <c r="D196" s="5"/>
      <c r="E196" s="5"/>
      <c r="F196" s="40"/>
      <c r="G196" s="7"/>
      <c r="H196" s="5"/>
      <c r="I196" s="5"/>
      <c r="J196" s="5"/>
      <c r="K196" s="5"/>
      <c r="L196" s="5"/>
      <c r="M196" s="5"/>
      <c r="N196" s="5"/>
      <c r="O196" s="5"/>
      <c r="P196" s="3"/>
      <c r="Q196" s="3"/>
      <c r="R196" s="3"/>
      <c r="S196" s="3"/>
      <c r="T196" s="3"/>
      <c r="U196" s="3"/>
      <c r="V196" s="3"/>
      <c r="W196" s="3"/>
      <c r="X196" s="3"/>
      <c r="Y196" s="3"/>
    </row>
    <row r="197" spans="2:25" ht="15.75" x14ac:dyDescent="0.25">
      <c r="B197" s="7"/>
      <c r="C197" s="5"/>
      <c r="D197" s="5"/>
      <c r="E197" s="5"/>
      <c r="F197" s="40"/>
      <c r="G197" s="7"/>
      <c r="H197" s="5"/>
      <c r="I197" s="5"/>
      <c r="J197" s="5"/>
      <c r="K197" s="5"/>
      <c r="L197" s="5"/>
      <c r="M197" s="5"/>
      <c r="N197" s="5"/>
      <c r="O197" s="5"/>
      <c r="P197" s="3"/>
      <c r="Q197" s="3"/>
      <c r="R197" s="3"/>
      <c r="S197" s="3"/>
      <c r="T197" s="3"/>
      <c r="U197" s="3"/>
      <c r="V197" s="3"/>
      <c r="W197" s="3"/>
      <c r="X197" s="3"/>
      <c r="Y197" s="3"/>
    </row>
    <row r="198" spans="2:25" ht="15.75" x14ac:dyDescent="0.25">
      <c r="B198" s="7"/>
      <c r="C198" s="5"/>
      <c r="D198" s="5"/>
      <c r="E198" s="5"/>
      <c r="F198" s="40"/>
      <c r="G198" s="7"/>
      <c r="H198" s="5"/>
      <c r="I198" s="5"/>
      <c r="J198" s="5"/>
      <c r="K198" s="5"/>
      <c r="L198" s="5"/>
      <c r="M198" s="5"/>
      <c r="N198" s="5"/>
      <c r="O198" s="5"/>
      <c r="P198" s="3"/>
      <c r="Q198" s="3"/>
      <c r="R198" s="3"/>
      <c r="S198" s="3"/>
      <c r="T198" s="3"/>
      <c r="U198" s="3"/>
      <c r="V198" s="3"/>
      <c r="W198" s="3"/>
      <c r="X198" s="3"/>
      <c r="Y198" s="3"/>
    </row>
    <row r="199" spans="2:25" ht="15.75" x14ac:dyDescent="0.25">
      <c r="B199" s="7"/>
      <c r="C199" s="5"/>
      <c r="D199" s="5"/>
      <c r="E199" s="5"/>
      <c r="F199" s="40"/>
      <c r="G199" s="7"/>
      <c r="H199" s="5"/>
      <c r="I199" s="5"/>
      <c r="J199" s="5"/>
      <c r="K199" s="5"/>
      <c r="L199" s="5"/>
      <c r="M199" s="5"/>
      <c r="N199" s="5"/>
      <c r="O199" s="5"/>
      <c r="P199" s="3"/>
      <c r="Q199" s="3"/>
      <c r="R199" s="3"/>
      <c r="S199" s="3"/>
      <c r="T199" s="3"/>
      <c r="U199" s="3"/>
      <c r="V199" s="3"/>
      <c r="W199" s="3"/>
      <c r="X199" s="3"/>
      <c r="Y199" s="3"/>
    </row>
    <row r="200" spans="2:25" ht="15.75" x14ac:dyDescent="0.25">
      <c r="B200" s="7"/>
      <c r="C200" s="5"/>
      <c r="D200" s="5"/>
      <c r="E200" s="5"/>
      <c r="F200" s="40"/>
      <c r="G200" s="7"/>
      <c r="H200" s="5"/>
      <c r="I200" s="5"/>
      <c r="J200" s="5"/>
      <c r="K200" s="5"/>
      <c r="L200" s="5"/>
      <c r="M200" s="5"/>
      <c r="N200" s="5"/>
      <c r="O200" s="5"/>
      <c r="P200" s="3"/>
      <c r="Q200" s="3"/>
      <c r="R200" s="3"/>
      <c r="S200" s="3"/>
      <c r="T200" s="3"/>
      <c r="U200" s="3"/>
      <c r="V200" s="3"/>
      <c r="W200" s="3"/>
      <c r="X200" s="3"/>
      <c r="Y200" s="3"/>
    </row>
    <row r="201" spans="2:25" ht="15.75" x14ac:dyDescent="0.25">
      <c r="B201" s="7"/>
      <c r="C201" s="5"/>
      <c r="D201" s="5"/>
      <c r="E201" s="5"/>
      <c r="F201" s="40"/>
      <c r="G201" s="7"/>
      <c r="H201" s="5"/>
      <c r="I201" s="5"/>
      <c r="J201" s="5"/>
      <c r="K201" s="5"/>
      <c r="L201" s="5"/>
      <c r="M201" s="5"/>
      <c r="N201" s="5"/>
      <c r="O201" s="5"/>
      <c r="P201" s="3"/>
      <c r="Q201" s="3"/>
      <c r="R201" s="3"/>
      <c r="S201" s="3"/>
      <c r="T201" s="3"/>
      <c r="U201" s="3"/>
      <c r="V201" s="3"/>
      <c r="W201" s="3"/>
      <c r="X201" s="3"/>
      <c r="Y201" s="3"/>
    </row>
    <row r="202" spans="2:25" ht="15.75" x14ac:dyDescent="0.25">
      <c r="B202" s="7"/>
      <c r="C202" s="5"/>
      <c r="D202" s="5"/>
      <c r="E202" s="5"/>
      <c r="F202" s="40"/>
      <c r="G202" s="7"/>
      <c r="H202" s="5"/>
      <c r="I202" s="5"/>
      <c r="J202" s="5"/>
      <c r="K202" s="5"/>
      <c r="L202" s="5"/>
      <c r="M202" s="5"/>
      <c r="N202" s="5"/>
      <c r="O202" s="5"/>
      <c r="P202" s="3"/>
      <c r="Q202" s="3"/>
      <c r="R202" s="3"/>
      <c r="S202" s="3"/>
      <c r="T202" s="3"/>
      <c r="U202" s="3"/>
      <c r="V202" s="3"/>
      <c r="W202" s="3"/>
      <c r="X202" s="3"/>
      <c r="Y202" s="3"/>
    </row>
    <row r="203" spans="2:25" ht="15.75" x14ac:dyDescent="0.25">
      <c r="B203" s="7"/>
      <c r="C203" s="5"/>
      <c r="D203" s="40" t="s">
        <v>162</v>
      </c>
      <c r="E203" s="5"/>
      <c r="F203" s="40"/>
      <c r="G203" s="7"/>
      <c r="H203" s="5"/>
      <c r="I203" s="5"/>
      <c r="J203" s="5"/>
      <c r="K203" s="5"/>
      <c r="L203" s="5"/>
      <c r="M203" s="5"/>
      <c r="N203" s="5"/>
      <c r="O203" s="5"/>
      <c r="P203" s="3"/>
      <c r="Q203" s="3"/>
      <c r="R203" s="3"/>
      <c r="S203" s="3"/>
      <c r="T203" s="3"/>
      <c r="U203" s="3"/>
      <c r="V203" s="3"/>
      <c r="W203" s="3"/>
      <c r="X203" s="3"/>
      <c r="Y203" s="3"/>
    </row>
    <row r="204" spans="2:25" ht="15.75" x14ac:dyDescent="0.25">
      <c r="B204" s="7"/>
      <c r="C204" s="5"/>
      <c r="D204" s="12" t="s">
        <v>163</v>
      </c>
      <c r="E204" s="5"/>
      <c r="F204" s="40"/>
      <c r="G204" s="7"/>
      <c r="H204" s="5"/>
      <c r="I204" s="5"/>
      <c r="J204" s="5"/>
      <c r="K204" s="5"/>
      <c r="L204" s="5"/>
      <c r="M204" s="5"/>
      <c r="N204" s="5"/>
      <c r="O204" s="5"/>
      <c r="P204" s="3"/>
      <c r="Q204" s="3"/>
      <c r="R204" s="3"/>
      <c r="S204" s="3"/>
      <c r="T204" s="3"/>
      <c r="U204" s="3"/>
      <c r="V204" s="3"/>
      <c r="W204" s="3"/>
      <c r="X204" s="3"/>
      <c r="Y204" s="3"/>
    </row>
    <row r="205" spans="2:25" ht="15.75" x14ac:dyDescent="0.25">
      <c r="B205" s="7"/>
      <c r="C205" s="5"/>
      <c r="D205" s="5" t="s">
        <v>164</v>
      </c>
      <c r="E205" s="7"/>
      <c r="F205" s="40"/>
      <c r="G205" s="43"/>
      <c r="H205" s="5"/>
      <c r="I205" s="5"/>
      <c r="J205" s="5"/>
      <c r="K205" s="5"/>
      <c r="L205" s="5"/>
      <c r="M205" s="5"/>
      <c r="N205" s="5"/>
      <c r="O205" s="5"/>
      <c r="P205" s="3"/>
      <c r="Q205" s="3"/>
      <c r="R205" s="3"/>
      <c r="S205" s="3"/>
      <c r="T205" s="3"/>
      <c r="U205" s="3"/>
      <c r="V205" s="3"/>
      <c r="W205" s="3"/>
      <c r="X205" s="3"/>
      <c r="Y205" s="3"/>
    </row>
    <row r="206" spans="2:25" ht="15.75" x14ac:dyDescent="0.25">
      <c r="B206" s="7"/>
      <c r="C206" s="5"/>
      <c r="D206" s="5"/>
      <c r="E206" s="5"/>
      <c r="F206" s="40"/>
      <c r="G206" s="7"/>
      <c r="H206" s="5"/>
      <c r="I206" s="5"/>
      <c r="J206" s="5"/>
      <c r="K206" s="5"/>
      <c r="L206" s="5"/>
      <c r="M206" s="5"/>
      <c r="N206" s="5"/>
      <c r="O206" s="5"/>
      <c r="P206" s="3"/>
      <c r="Q206" s="3"/>
      <c r="R206" s="3"/>
      <c r="S206" s="3"/>
      <c r="T206" s="3"/>
      <c r="U206" s="3"/>
      <c r="V206" s="3"/>
      <c r="W206" s="3"/>
      <c r="X206" s="3"/>
      <c r="Y206" s="3"/>
    </row>
    <row r="207" spans="2:25" ht="15.75" x14ac:dyDescent="0.25">
      <c r="B207" s="7"/>
      <c r="C207" s="5"/>
      <c r="D207" s="5"/>
      <c r="E207" s="5"/>
      <c r="F207" s="40"/>
      <c r="G207" s="7"/>
      <c r="H207" s="5"/>
      <c r="I207" s="5"/>
      <c r="J207" s="5"/>
      <c r="K207" s="5"/>
      <c r="L207" s="5"/>
      <c r="M207" s="5"/>
      <c r="N207" s="5"/>
      <c r="O207" s="5"/>
      <c r="P207" s="3"/>
      <c r="Q207" s="3"/>
      <c r="R207" s="3"/>
      <c r="S207" s="3"/>
      <c r="T207" s="3"/>
      <c r="U207" s="3"/>
      <c r="V207" s="3"/>
      <c r="W207" s="3"/>
      <c r="X207" s="3"/>
      <c r="Y207" s="3"/>
    </row>
    <row r="208" spans="2:25" ht="15.75" x14ac:dyDescent="0.25">
      <c r="B208" s="7"/>
      <c r="C208" s="5"/>
      <c r="D208" s="5"/>
      <c r="E208" s="5"/>
      <c r="F208" s="40"/>
      <c r="G208" s="7"/>
      <c r="H208" s="12" t="s">
        <v>165</v>
      </c>
      <c r="I208" s="5"/>
      <c r="J208" s="5"/>
      <c r="K208" s="5"/>
      <c r="L208" s="5"/>
      <c r="M208" s="5"/>
      <c r="N208" s="5"/>
      <c r="O208" s="5"/>
      <c r="P208" s="3"/>
      <c r="Q208" s="3"/>
      <c r="R208" s="3"/>
      <c r="S208" s="3"/>
      <c r="T208" s="3"/>
      <c r="U208" s="3"/>
      <c r="V208" s="3"/>
      <c r="W208" s="3"/>
      <c r="X208" s="3"/>
      <c r="Y208" s="3"/>
    </row>
    <row r="209" spans="2:25" ht="15.75" x14ac:dyDescent="0.25">
      <c r="B209" s="7"/>
      <c r="C209" s="5"/>
      <c r="D209" s="5"/>
      <c r="E209" s="5"/>
      <c r="F209" s="40"/>
      <c r="G209" s="7"/>
      <c r="H209" s="5" t="s">
        <v>166</v>
      </c>
      <c r="I209" s="5"/>
      <c r="J209" s="5"/>
      <c r="K209" s="43"/>
      <c r="L209" s="5"/>
      <c r="M209" s="5"/>
      <c r="N209" s="5"/>
      <c r="O209" s="5"/>
      <c r="P209" s="3"/>
      <c r="Q209" s="3"/>
      <c r="R209" s="3"/>
      <c r="S209" s="3"/>
      <c r="T209" s="3"/>
      <c r="U209" s="3"/>
      <c r="V209" s="3"/>
      <c r="W209" s="3"/>
      <c r="X209" s="3"/>
      <c r="Y209" s="3"/>
    </row>
    <row r="210" spans="2:25" ht="15.75" x14ac:dyDescent="0.25">
      <c r="B210" s="7"/>
      <c r="C210" s="5"/>
      <c r="D210" s="5"/>
      <c r="E210" s="5"/>
      <c r="F210" s="40"/>
      <c r="G210" s="7"/>
      <c r="H210" s="5"/>
      <c r="I210" s="5"/>
      <c r="J210" s="5"/>
      <c r="K210" s="5"/>
      <c r="L210" s="5"/>
      <c r="M210" s="5"/>
      <c r="N210" s="5"/>
      <c r="O210" s="5"/>
      <c r="P210" s="3"/>
      <c r="Q210" s="3"/>
      <c r="R210" s="3"/>
      <c r="S210" s="3"/>
      <c r="T210" s="3"/>
      <c r="U210" s="3"/>
      <c r="V210" s="3"/>
      <c r="W210" s="3"/>
      <c r="X210" s="3"/>
      <c r="Y210" s="3"/>
    </row>
    <row r="211" spans="2:25" ht="15.75" x14ac:dyDescent="0.25">
      <c r="B211" s="7"/>
      <c r="C211" s="5"/>
      <c r="D211" s="5"/>
      <c r="E211" s="5"/>
      <c r="F211" s="40"/>
      <c r="G211" s="7"/>
      <c r="H211" s="5"/>
      <c r="I211" s="5"/>
      <c r="J211" s="5"/>
      <c r="K211" s="5"/>
      <c r="L211" s="5"/>
      <c r="M211" s="5"/>
      <c r="N211" s="5"/>
      <c r="O211" s="5"/>
      <c r="P211" s="3"/>
      <c r="Q211" s="3"/>
      <c r="R211" s="3"/>
      <c r="S211" s="3"/>
      <c r="T211" s="3"/>
      <c r="U211" s="3"/>
      <c r="V211" s="3"/>
      <c r="W211" s="3"/>
      <c r="X211" s="3"/>
      <c r="Y211" s="3"/>
    </row>
    <row r="212" spans="2:25" ht="15.75" x14ac:dyDescent="0.25">
      <c r="B212" s="7"/>
      <c r="C212" s="5"/>
      <c r="D212" s="5"/>
      <c r="E212" s="5"/>
      <c r="F212" s="40"/>
      <c r="G212" s="7"/>
      <c r="H212" s="5"/>
      <c r="I212" s="5"/>
      <c r="J212" s="5"/>
      <c r="K212" s="5"/>
      <c r="L212" s="5"/>
      <c r="M212" s="5"/>
      <c r="N212" s="5"/>
      <c r="O212" s="5"/>
      <c r="P212" s="3"/>
      <c r="Q212" s="3"/>
      <c r="R212" s="3"/>
      <c r="S212" s="3"/>
      <c r="T212" s="3"/>
      <c r="U212" s="3"/>
      <c r="V212" s="3"/>
      <c r="W212" s="3"/>
      <c r="X212" s="3"/>
      <c r="Y212" s="3"/>
    </row>
    <row r="213" spans="2:25" ht="15.75" x14ac:dyDescent="0.25">
      <c r="B213" s="7"/>
      <c r="C213" s="5"/>
      <c r="D213" s="5"/>
      <c r="E213" s="5"/>
      <c r="F213" s="40"/>
      <c r="G213" s="7"/>
      <c r="H213" s="5"/>
      <c r="I213" s="5"/>
      <c r="J213" s="5"/>
      <c r="K213" s="5"/>
      <c r="L213" s="5"/>
      <c r="M213" s="5"/>
      <c r="N213" s="5"/>
      <c r="O213" s="5"/>
      <c r="P213" s="3"/>
      <c r="Q213" s="3"/>
      <c r="R213" s="3"/>
      <c r="S213" s="3"/>
      <c r="T213" s="3"/>
      <c r="U213" s="3"/>
      <c r="V213" s="3"/>
      <c r="W213" s="3"/>
      <c r="X213" s="3"/>
      <c r="Y213" s="3"/>
    </row>
    <row r="214" spans="2:25" ht="15.75" x14ac:dyDescent="0.25">
      <c r="B214" s="7"/>
      <c r="C214" s="5"/>
      <c r="D214" s="5"/>
      <c r="E214" s="5"/>
      <c r="F214" s="40"/>
      <c r="G214" s="7"/>
      <c r="H214" s="5"/>
      <c r="I214" s="5"/>
      <c r="J214" s="5"/>
      <c r="K214" s="5"/>
      <c r="L214" s="5"/>
      <c r="M214" s="5"/>
      <c r="N214" s="5"/>
      <c r="O214" s="5"/>
      <c r="P214" s="3"/>
      <c r="Q214" s="3"/>
      <c r="R214" s="3"/>
      <c r="S214" s="3"/>
      <c r="T214" s="3"/>
      <c r="U214" s="3"/>
      <c r="V214" s="3"/>
      <c r="W214" s="3"/>
      <c r="X214" s="3"/>
      <c r="Y214" s="3"/>
    </row>
    <row r="215" spans="2:25" ht="15.75" x14ac:dyDescent="0.25">
      <c r="B215" s="7"/>
      <c r="C215" s="5"/>
      <c r="D215" s="5"/>
      <c r="E215" s="5"/>
      <c r="F215" s="40"/>
      <c r="G215" s="7"/>
      <c r="H215" s="5"/>
      <c r="I215" s="5"/>
      <c r="J215" s="5"/>
      <c r="K215" s="5"/>
      <c r="L215" s="5"/>
      <c r="M215" s="5"/>
      <c r="N215" s="5"/>
      <c r="O215" s="5"/>
      <c r="P215" s="3"/>
      <c r="Q215" s="3"/>
      <c r="R215" s="3"/>
      <c r="S215" s="3"/>
      <c r="T215" s="3"/>
      <c r="U215" s="3"/>
      <c r="V215" s="3"/>
      <c r="W215" s="3"/>
      <c r="X215" s="3"/>
      <c r="Y215" s="3"/>
    </row>
    <row r="216" spans="2:25" ht="25.5" x14ac:dyDescent="0.35">
      <c r="B216" s="44" t="s">
        <v>167</v>
      </c>
      <c r="C216" s="7"/>
      <c r="D216" s="7"/>
      <c r="E216" s="7"/>
      <c r="F216" s="7"/>
      <c r="G216" s="7"/>
      <c r="H216" s="5"/>
      <c r="I216" s="5"/>
      <c r="J216" s="5"/>
      <c r="K216" s="5"/>
      <c r="L216" s="5"/>
      <c r="M216" s="5"/>
      <c r="N216" s="5"/>
      <c r="O216" s="5"/>
      <c r="P216" s="3"/>
      <c r="Q216" s="3"/>
      <c r="R216" s="3"/>
      <c r="S216" s="3"/>
      <c r="T216" s="3"/>
      <c r="U216" s="3"/>
      <c r="V216" s="3"/>
      <c r="W216" s="3"/>
      <c r="X216" s="3"/>
      <c r="Y216" s="3"/>
    </row>
    <row r="217" spans="2:25" ht="15.75" x14ac:dyDescent="0.25">
      <c r="B217" s="7"/>
      <c r="C217" s="7"/>
      <c r="D217" s="45"/>
      <c r="E217"/>
      <c r="F217"/>
      <c r="G217"/>
      <c r="H217"/>
      <c r="I217"/>
      <c r="J217" s="5"/>
      <c r="K217" s="5"/>
      <c r="L217" s="5"/>
      <c r="M217" s="5"/>
      <c r="N217" s="5"/>
      <c r="O217" s="5"/>
      <c r="P217" s="3"/>
      <c r="Q217" s="3"/>
      <c r="R217" s="3"/>
      <c r="S217" s="46" t="s">
        <v>168</v>
      </c>
      <c r="T217" s="46" t="s">
        <v>169</v>
      </c>
      <c r="U217" s="3"/>
      <c r="V217" s="3"/>
      <c r="W217" s="3"/>
      <c r="X217" s="3"/>
      <c r="Y217" s="3"/>
    </row>
    <row r="218" spans="2:25" x14ac:dyDescent="0.2">
      <c r="B218" s="7"/>
      <c r="C218" s="7"/>
      <c r="D218" s="47" t="s">
        <v>170</v>
      </c>
      <c r="E218" s="47" t="s">
        <v>171</v>
      </c>
      <c r="F218" s="47" t="s">
        <v>172</v>
      </c>
      <c r="G218" s="47" t="s">
        <v>173</v>
      </c>
      <c r="H218" s="47" t="s">
        <v>169</v>
      </c>
      <c r="I218" s="47" t="s">
        <v>174</v>
      </c>
      <c r="J218" s="5"/>
      <c r="K218" s="5"/>
      <c r="L218" s="5"/>
      <c r="M218" s="5"/>
      <c r="N218" s="5"/>
      <c r="O218" s="5"/>
      <c r="P218" s="3"/>
      <c r="Q218" s="3"/>
      <c r="R218" s="3"/>
      <c r="S218" s="46" t="s">
        <v>175</v>
      </c>
      <c r="T218" s="46" t="s">
        <v>174</v>
      </c>
      <c r="U218" s="3"/>
      <c r="V218" s="3"/>
      <c r="W218" s="3"/>
      <c r="X218" s="3"/>
      <c r="Y218" s="3"/>
    </row>
    <row r="219" spans="2:25" x14ac:dyDescent="0.2">
      <c r="B219" s="7"/>
      <c r="C219" s="7"/>
      <c r="D219" s="48"/>
      <c r="E219" s="48"/>
      <c r="F219" s="48"/>
      <c r="G219" s="48"/>
      <c r="H219" s="48"/>
      <c r="I219" s="48"/>
      <c r="J219" s="5"/>
      <c r="K219" s="5"/>
      <c r="L219" s="5"/>
      <c r="M219" s="5"/>
      <c r="N219" s="5"/>
      <c r="O219" s="5"/>
      <c r="P219" s="3"/>
      <c r="Q219" s="3"/>
      <c r="R219" s="3"/>
      <c r="S219" s="46" t="s">
        <v>176</v>
      </c>
      <c r="T219" s="46" t="s">
        <v>173</v>
      </c>
      <c r="U219" s="3"/>
      <c r="V219" s="3"/>
      <c r="W219" s="3"/>
      <c r="X219" s="3"/>
      <c r="Y219" s="3"/>
    </row>
    <row r="220" spans="2:25" x14ac:dyDescent="0.2">
      <c r="B220" s="7"/>
      <c r="C220" s="7"/>
      <c r="D220" s="49" t="s">
        <v>177</v>
      </c>
      <c r="E220" s="49" t="s">
        <v>178</v>
      </c>
      <c r="F220" s="48">
        <v>15</v>
      </c>
      <c r="G220" s="48">
        <v>10</v>
      </c>
      <c r="H220" s="48" t="s">
        <v>179</v>
      </c>
      <c r="I220" s="48" t="s">
        <v>180</v>
      </c>
      <c r="J220" s="5"/>
      <c r="K220" s="5"/>
      <c r="L220" s="5"/>
      <c r="M220" s="5"/>
      <c r="N220" s="5"/>
      <c r="O220" s="5"/>
      <c r="P220" s="3"/>
      <c r="Q220" s="3"/>
      <c r="R220" s="3"/>
      <c r="S220" s="46" t="s">
        <v>181</v>
      </c>
      <c r="T220" s="46" t="s">
        <v>172</v>
      </c>
      <c r="U220" s="3"/>
      <c r="V220" s="3"/>
      <c r="W220" s="3"/>
      <c r="X220" s="3"/>
      <c r="Y220" s="3"/>
    </row>
    <row r="221" spans="2:25" x14ac:dyDescent="0.2">
      <c r="B221" s="7"/>
      <c r="C221" s="7"/>
      <c r="D221" s="49" t="s">
        <v>182</v>
      </c>
      <c r="E221" s="49" t="s">
        <v>183</v>
      </c>
      <c r="F221" s="48">
        <v>12</v>
      </c>
      <c r="G221" s="48">
        <v>7</v>
      </c>
      <c r="H221" s="48" t="s">
        <v>184</v>
      </c>
      <c r="I221" s="48" t="s">
        <v>185</v>
      </c>
      <c r="J221" s="5"/>
      <c r="K221" s="5"/>
      <c r="L221" s="5"/>
      <c r="M221" s="5"/>
      <c r="N221" s="5"/>
      <c r="O221" s="5"/>
      <c r="P221" s="3"/>
      <c r="Q221" s="3"/>
      <c r="R221" s="3"/>
      <c r="S221" s="46" t="s">
        <v>186</v>
      </c>
      <c r="T221" s="46" t="s">
        <v>170</v>
      </c>
      <c r="U221" s="3"/>
      <c r="V221" s="3"/>
      <c r="W221" s="3"/>
      <c r="X221" s="3"/>
      <c r="Y221" s="3"/>
    </row>
    <row r="222" spans="2:25" x14ac:dyDescent="0.2">
      <c r="B222" s="7"/>
      <c r="C222" s="7"/>
      <c r="D222" s="49" t="s">
        <v>187</v>
      </c>
      <c r="E222" s="49" t="s">
        <v>188</v>
      </c>
      <c r="F222" s="48">
        <v>12</v>
      </c>
      <c r="G222" s="48">
        <v>7</v>
      </c>
      <c r="H222" s="48" t="s">
        <v>184</v>
      </c>
      <c r="I222" s="48" t="s">
        <v>185</v>
      </c>
      <c r="J222" s="5"/>
      <c r="K222" s="5"/>
      <c r="L222" s="5"/>
      <c r="M222" s="5"/>
      <c r="N222" s="5"/>
      <c r="O222" s="5"/>
      <c r="P222" s="3"/>
      <c r="Q222" s="3"/>
      <c r="R222" s="3"/>
      <c r="S222" s="46" t="s">
        <v>189</v>
      </c>
      <c r="T222" s="46" t="s">
        <v>171</v>
      </c>
      <c r="U222" s="3"/>
      <c r="V222" s="3"/>
      <c r="W222" s="3"/>
      <c r="X222" s="3"/>
      <c r="Y222" s="3"/>
    </row>
    <row r="223" spans="2:25" x14ac:dyDescent="0.2">
      <c r="B223" s="7"/>
      <c r="C223" s="7"/>
      <c r="D223" s="49" t="s">
        <v>190</v>
      </c>
      <c r="E223" s="49" t="s">
        <v>191</v>
      </c>
      <c r="F223" s="48">
        <v>12</v>
      </c>
      <c r="G223" s="48">
        <v>7</v>
      </c>
      <c r="H223" s="48" t="s">
        <v>184</v>
      </c>
      <c r="I223" s="48" t="s">
        <v>185</v>
      </c>
      <c r="J223" s="5"/>
      <c r="K223" s="5"/>
      <c r="L223" s="5"/>
      <c r="M223" s="5"/>
      <c r="N223" s="5"/>
      <c r="O223" s="5"/>
      <c r="P223" s="3"/>
      <c r="Q223" s="3"/>
      <c r="R223" s="3"/>
      <c r="S223" s="46" t="s">
        <v>192</v>
      </c>
      <c r="T223" s="46"/>
      <c r="U223" s="3"/>
      <c r="V223" s="3"/>
      <c r="W223" s="3"/>
      <c r="X223" s="3"/>
      <c r="Y223" s="3"/>
    </row>
    <row r="224" spans="2:25" x14ac:dyDescent="0.2">
      <c r="B224" s="7"/>
      <c r="C224" s="7"/>
      <c r="D224" s="49" t="s">
        <v>193</v>
      </c>
      <c r="E224" s="49" t="s">
        <v>194</v>
      </c>
      <c r="F224" s="48">
        <v>14</v>
      </c>
      <c r="G224" s="48">
        <v>9</v>
      </c>
      <c r="H224" s="48" t="s">
        <v>195</v>
      </c>
      <c r="I224" s="48" t="s">
        <v>180</v>
      </c>
      <c r="J224" s="5"/>
      <c r="K224" s="5"/>
      <c r="L224" s="5"/>
      <c r="M224" s="5"/>
      <c r="N224" s="5"/>
      <c r="O224" s="5"/>
      <c r="P224" s="3"/>
      <c r="Q224" s="3"/>
      <c r="R224" s="3"/>
      <c r="S224" s="46" t="s">
        <v>196</v>
      </c>
      <c r="T224" s="46"/>
      <c r="U224" s="3"/>
      <c r="V224" s="3"/>
      <c r="W224" s="3"/>
      <c r="X224" s="3"/>
      <c r="Y224" s="3"/>
    </row>
    <row r="225" spans="2:25" x14ac:dyDescent="0.2">
      <c r="B225" s="7"/>
      <c r="C225" s="7"/>
      <c r="D225" s="49" t="s">
        <v>190</v>
      </c>
      <c r="E225" s="49" t="s">
        <v>197</v>
      </c>
      <c r="F225" s="48">
        <v>14</v>
      </c>
      <c r="G225" s="48">
        <v>9</v>
      </c>
      <c r="H225" s="48" t="s">
        <v>195</v>
      </c>
      <c r="I225" s="48" t="s">
        <v>185</v>
      </c>
      <c r="J225" s="5"/>
      <c r="K225" s="5"/>
      <c r="L225" s="5"/>
      <c r="M225" s="5"/>
      <c r="N225" s="5"/>
      <c r="O225" s="5"/>
      <c r="P225" s="3"/>
      <c r="Q225" s="3"/>
      <c r="R225" s="3"/>
      <c r="S225" s="46" t="s">
        <v>198</v>
      </c>
      <c r="T225" s="46"/>
      <c r="U225" s="3"/>
      <c r="V225" s="3"/>
      <c r="W225" s="3"/>
      <c r="X225" s="3"/>
      <c r="Y225" s="3"/>
    </row>
    <row r="226" spans="2:25" x14ac:dyDescent="0.2">
      <c r="B226" s="7"/>
      <c r="C226" s="7"/>
      <c r="D226" s="49" t="s">
        <v>199</v>
      </c>
      <c r="E226" s="49" t="s">
        <v>200</v>
      </c>
      <c r="F226" s="48">
        <v>16</v>
      </c>
      <c r="G226" s="48">
        <v>11</v>
      </c>
      <c r="H226" s="48" t="s">
        <v>201</v>
      </c>
      <c r="I226" s="48" t="s">
        <v>180</v>
      </c>
      <c r="J226" s="5"/>
      <c r="K226" s="5"/>
      <c r="L226" s="5"/>
      <c r="M226" s="5"/>
      <c r="N226" s="5"/>
      <c r="O226" s="5"/>
      <c r="P226" s="3"/>
      <c r="Q226" s="3"/>
      <c r="R226" s="3"/>
      <c r="S226" s="46" t="s">
        <v>202</v>
      </c>
      <c r="T226" s="46"/>
      <c r="U226" s="3"/>
      <c r="V226" s="3"/>
      <c r="W226" s="3"/>
      <c r="X226" s="3"/>
      <c r="Y226" s="3"/>
    </row>
    <row r="227" spans="2:25" x14ac:dyDescent="0.2">
      <c r="B227" s="7"/>
      <c r="C227" s="7"/>
      <c r="D227" s="49" t="s">
        <v>203</v>
      </c>
      <c r="E227" s="49" t="s">
        <v>204</v>
      </c>
      <c r="F227" s="48">
        <v>15</v>
      </c>
      <c r="G227" s="48">
        <v>10</v>
      </c>
      <c r="H227" s="48" t="s">
        <v>179</v>
      </c>
      <c r="I227" s="48" t="s">
        <v>180</v>
      </c>
      <c r="J227" s="5"/>
      <c r="K227" s="5"/>
      <c r="L227" s="5"/>
      <c r="M227" s="5"/>
      <c r="N227" s="5"/>
      <c r="O227" s="5"/>
      <c r="P227" s="3"/>
      <c r="Q227" s="3"/>
      <c r="R227" s="3"/>
      <c r="S227" s="46" t="s">
        <v>205</v>
      </c>
      <c r="T227" s="46"/>
      <c r="U227" s="3"/>
      <c r="V227" s="3"/>
      <c r="W227" s="3"/>
      <c r="X227" s="3"/>
      <c r="Y227" s="3"/>
    </row>
    <row r="228" spans="2:25" x14ac:dyDescent="0.2">
      <c r="B228" s="7"/>
      <c r="C228" s="7"/>
      <c r="D228" s="49" t="s">
        <v>206</v>
      </c>
      <c r="E228" s="49" t="s">
        <v>207</v>
      </c>
      <c r="F228" s="48">
        <v>11</v>
      </c>
      <c r="G228" s="48">
        <v>7</v>
      </c>
      <c r="H228" s="48" t="s">
        <v>184</v>
      </c>
      <c r="I228" s="48" t="s">
        <v>185</v>
      </c>
      <c r="J228" s="7"/>
      <c r="K228" s="7"/>
      <c r="L228" s="7"/>
      <c r="M228" s="7"/>
      <c r="N228" s="7"/>
      <c r="O228" s="7"/>
      <c r="S228" s="46" t="s">
        <v>208</v>
      </c>
      <c r="T228" s="46"/>
    </row>
    <row r="229" spans="2:25" x14ac:dyDescent="0.2">
      <c r="B229" s="7"/>
      <c r="C229" s="7"/>
      <c r="D229" s="49" t="s">
        <v>209</v>
      </c>
      <c r="E229" s="49" t="s">
        <v>210</v>
      </c>
      <c r="F229" s="48">
        <v>13</v>
      </c>
      <c r="G229" s="48">
        <v>8</v>
      </c>
      <c r="H229" s="48" t="s">
        <v>211</v>
      </c>
      <c r="I229" s="48" t="s">
        <v>185</v>
      </c>
      <c r="J229" s="7"/>
      <c r="K229" s="7"/>
      <c r="L229" s="7"/>
      <c r="M229" s="7"/>
      <c r="N229" s="7"/>
      <c r="O229" s="7"/>
      <c r="S229" s="46" t="s">
        <v>212</v>
      </c>
      <c r="T229" s="46"/>
    </row>
    <row r="230" spans="2:25" x14ac:dyDescent="0.2">
      <c r="B230" s="7"/>
      <c r="C230" s="7"/>
      <c r="D230" s="49" t="s">
        <v>213</v>
      </c>
      <c r="E230" s="49" t="s">
        <v>214</v>
      </c>
      <c r="F230" s="48">
        <v>15</v>
      </c>
      <c r="G230" s="48">
        <v>10</v>
      </c>
      <c r="H230" s="48" t="s">
        <v>179</v>
      </c>
      <c r="I230" s="48" t="s">
        <v>185</v>
      </c>
      <c r="J230" s="7"/>
      <c r="K230" s="7"/>
      <c r="L230" s="7"/>
      <c r="M230" s="7"/>
      <c r="N230" s="7"/>
      <c r="O230" s="7"/>
      <c r="S230" s="46" t="s">
        <v>215</v>
      </c>
      <c r="T230" s="46"/>
    </row>
    <row r="231" spans="2:25" x14ac:dyDescent="0.2">
      <c r="B231" s="7"/>
      <c r="C231" s="7"/>
      <c r="D231" s="49" t="s">
        <v>193</v>
      </c>
      <c r="E231" s="49" t="s">
        <v>216</v>
      </c>
      <c r="F231" s="48">
        <v>12</v>
      </c>
      <c r="G231" s="48">
        <v>8</v>
      </c>
      <c r="H231" s="48" t="s">
        <v>211</v>
      </c>
      <c r="I231" s="48" t="s">
        <v>180</v>
      </c>
      <c r="J231" s="7"/>
      <c r="K231" s="7"/>
      <c r="L231" s="7"/>
      <c r="M231" s="7"/>
      <c r="N231" s="7"/>
      <c r="O231" s="7"/>
      <c r="S231" s="46" t="s">
        <v>217</v>
      </c>
      <c r="T231" s="46"/>
    </row>
    <row r="232" spans="2:25" x14ac:dyDescent="0.2">
      <c r="B232" s="7"/>
      <c r="C232" s="7"/>
      <c r="D232" s="49" t="s">
        <v>218</v>
      </c>
      <c r="E232" s="49" t="s">
        <v>219</v>
      </c>
      <c r="F232" s="48">
        <v>15</v>
      </c>
      <c r="G232" s="48">
        <v>11</v>
      </c>
      <c r="H232" s="48" t="s">
        <v>201</v>
      </c>
      <c r="I232" s="48" t="s">
        <v>185</v>
      </c>
      <c r="J232" s="7"/>
      <c r="K232" s="7"/>
      <c r="L232" s="7"/>
      <c r="M232" s="7"/>
      <c r="N232" s="7"/>
      <c r="O232" s="7"/>
      <c r="S232" s="46" t="s">
        <v>220</v>
      </c>
      <c r="T232" s="46"/>
    </row>
    <row r="233" spans="2:25" x14ac:dyDescent="0.2">
      <c r="B233" s="7"/>
      <c r="C233" s="7"/>
      <c r="D233" s="49" t="s">
        <v>221</v>
      </c>
      <c r="E233" s="49" t="s">
        <v>222</v>
      </c>
      <c r="F233" s="48">
        <v>13</v>
      </c>
      <c r="G233" s="48">
        <v>8</v>
      </c>
      <c r="H233" s="48" t="s">
        <v>211</v>
      </c>
      <c r="I233" s="48" t="s">
        <v>180</v>
      </c>
      <c r="J233" s="7"/>
      <c r="K233" s="7"/>
      <c r="L233" s="7"/>
      <c r="M233" s="7"/>
      <c r="N233" s="7"/>
      <c r="O233" s="7"/>
      <c r="S233" s="46" t="s">
        <v>223</v>
      </c>
      <c r="T233" s="46"/>
    </row>
    <row r="234" spans="2:25" x14ac:dyDescent="0.2">
      <c r="B234" s="7"/>
      <c r="C234" s="7"/>
      <c r="D234" s="49" t="s">
        <v>190</v>
      </c>
      <c r="E234" s="49" t="s">
        <v>224</v>
      </c>
      <c r="F234" s="48">
        <v>12</v>
      </c>
      <c r="G234" s="48">
        <v>8</v>
      </c>
      <c r="H234" s="48" t="s">
        <v>211</v>
      </c>
      <c r="I234" s="48" t="s">
        <v>185</v>
      </c>
      <c r="J234" s="7"/>
      <c r="K234" s="7"/>
      <c r="L234" s="7"/>
      <c r="M234" s="7"/>
      <c r="N234" s="7"/>
      <c r="O234" s="7"/>
      <c r="S234" s="1">
        <v>150</v>
      </c>
    </row>
    <row r="235" spans="2:25" x14ac:dyDescent="0.2">
      <c r="B235" s="7"/>
      <c r="C235" s="7"/>
      <c r="D235" s="49" t="s">
        <v>225</v>
      </c>
      <c r="E235" s="49" t="s">
        <v>226</v>
      </c>
      <c r="F235" s="48">
        <v>14</v>
      </c>
      <c r="G235" s="48">
        <v>9</v>
      </c>
      <c r="H235" s="48" t="s">
        <v>195</v>
      </c>
      <c r="I235" s="48" t="s">
        <v>180</v>
      </c>
      <c r="J235" s="7"/>
      <c r="K235" s="7"/>
      <c r="L235" s="7"/>
      <c r="M235" s="7"/>
      <c r="N235" s="7"/>
      <c r="O235" s="7"/>
      <c r="S235" s="1">
        <v>6</v>
      </c>
    </row>
    <row r="236" spans="2:25" x14ac:dyDescent="0.2">
      <c r="B236" s="7"/>
      <c r="C236" s="7"/>
      <c r="D236" s="49" t="s">
        <v>227</v>
      </c>
      <c r="E236" s="49" t="s">
        <v>228</v>
      </c>
      <c r="F236" s="48">
        <v>13</v>
      </c>
      <c r="G236" s="48">
        <v>9</v>
      </c>
      <c r="H236" s="48" t="s">
        <v>195</v>
      </c>
      <c r="I236" s="48" t="s">
        <v>185</v>
      </c>
      <c r="J236" s="7"/>
      <c r="K236" s="7"/>
      <c r="L236" s="7"/>
      <c r="M236" s="7"/>
      <c r="N236" s="7"/>
      <c r="O236" s="7"/>
      <c r="S236" s="1">
        <v>4</v>
      </c>
    </row>
    <row r="237" spans="2:25" ht="15.75" x14ac:dyDescent="0.25">
      <c r="B237" s="7"/>
      <c r="C237" s="7"/>
      <c r="D237" s="45"/>
      <c r="E237"/>
      <c r="F237"/>
      <c r="G237"/>
      <c r="H237"/>
      <c r="I237"/>
      <c r="J237" s="7"/>
      <c r="K237" s="7"/>
      <c r="L237" s="7"/>
      <c r="M237" s="7"/>
      <c r="N237" s="7"/>
      <c r="O237" s="7"/>
      <c r="S237" s="1">
        <v>17</v>
      </c>
    </row>
    <row r="238" spans="2:25" ht="15.75" x14ac:dyDescent="0.25">
      <c r="B238" s="7"/>
      <c r="C238" s="7"/>
      <c r="D238" s="45"/>
      <c r="E238"/>
      <c r="F238"/>
      <c r="G238"/>
      <c r="H238"/>
      <c r="I238"/>
      <c r="J238" s="7"/>
      <c r="K238" s="7"/>
      <c r="L238" s="7"/>
      <c r="M238" s="7"/>
      <c r="N238" s="7"/>
      <c r="O238" s="7"/>
      <c r="S238" s="1">
        <v>100</v>
      </c>
    </row>
    <row r="239" spans="2:25" ht="15.75" x14ac:dyDescent="0.25">
      <c r="B239" s="7"/>
      <c r="C239" s="50"/>
      <c r="D239" s="7"/>
      <c r="E239" s="7"/>
      <c r="F239" s="7"/>
      <c r="G239" s="7"/>
      <c r="H239" s="7"/>
      <c r="I239" s="7"/>
      <c r="J239" s="7"/>
      <c r="K239" s="7"/>
      <c r="L239" s="7"/>
      <c r="M239" s="7"/>
      <c r="N239" s="7"/>
      <c r="O239" s="7"/>
      <c r="Q239" s="1" t="s">
        <v>229</v>
      </c>
    </row>
    <row r="240" spans="2:25" ht="15.75" x14ac:dyDescent="0.25">
      <c r="B240" s="7"/>
      <c r="C240" s="7"/>
      <c r="D240" s="7"/>
      <c r="E240" s="51" t="s">
        <v>230</v>
      </c>
      <c r="F240" s="7"/>
      <c r="G240" s="7"/>
      <c r="H240" s="7"/>
      <c r="I240" s="7"/>
      <c r="J240" s="52"/>
      <c r="K240" s="7"/>
      <c r="L240" s="7"/>
      <c r="M240" s="7"/>
      <c r="N240" s="7"/>
      <c r="O240" s="7"/>
      <c r="Q240" s="3" t="str">
        <f>IF(J240="Joseph Homes","Correct","Wrong")</f>
        <v>Wrong</v>
      </c>
      <c r="S240" s="1" t="s">
        <v>231</v>
      </c>
    </row>
    <row r="241" spans="2:19" ht="15.75" x14ac:dyDescent="0.25">
      <c r="B241" s="7"/>
      <c r="C241" s="7"/>
      <c r="D241" s="7"/>
      <c r="E241" s="51"/>
      <c r="F241" s="7"/>
      <c r="G241" s="7"/>
      <c r="H241" s="7"/>
      <c r="I241" s="7"/>
      <c r="J241" s="53"/>
      <c r="K241" s="7"/>
      <c r="L241" s="7"/>
      <c r="M241" s="7"/>
      <c r="N241" s="7"/>
      <c r="O241" s="7"/>
      <c r="Q241" s="3"/>
      <c r="S241" s="1" t="s">
        <v>232</v>
      </c>
    </row>
    <row r="242" spans="2:19" ht="15.75" x14ac:dyDescent="0.25">
      <c r="B242" s="7"/>
      <c r="C242" s="7"/>
      <c r="D242" s="7"/>
      <c r="E242" s="51" t="s">
        <v>233</v>
      </c>
      <c r="F242" s="7"/>
      <c r="G242" s="7"/>
      <c r="H242" s="7"/>
      <c r="I242" s="43"/>
      <c r="J242" s="54"/>
      <c r="K242" s="7"/>
      <c r="L242" s="7"/>
      <c r="M242" s="7"/>
      <c r="N242" s="7"/>
      <c r="O242" s="7"/>
      <c r="Q242" s="3" t="str">
        <f>IF(I242=17,"Correct","Wrong")</f>
        <v>Wrong</v>
      </c>
      <c r="S242" s="1" t="s">
        <v>234</v>
      </c>
    </row>
    <row r="243" spans="2:19" ht="15.75" x14ac:dyDescent="0.25">
      <c r="B243" s="7"/>
      <c r="C243" s="7"/>
      <c r="D243" s="7"/>
      <c r="E243" s="51"/>
      <c r="F243" s="7"/>
      <c r="G243" s="7"/>
      <c r="H243" s="7"/>
      <c r="I243" s="7"/>
      <c r="J243" s="55"/>
      <c r="K243" s="7"/>
      <c r="L243" s="7"/>
      <c r="M243" s="7"/>
      <c r="N243" s="7"/>
      <c r="O243" s="7"/>
      <c r="Q243" s="3"/>
      <c r="S243" s="1" t="s">
        <v>235</v>
      </c>
    </row>
    <row r="244" spans="2:19" ht="15.75" x14ac:dyDescent="0.25">
      <c r="B244" s="7"/>
      <c r="C244" s="7"/>
      <c r="D244" s="7"/>
      <c r="E244" s="51" t="s">
        <v>236</v>
      </c>
      <c r="F244" s="7"/>
      <c r="G244" s="7"/>
      <c r="H244" s="7"/>
      <c r="I244" s="43"/>
      <c r="J244" s="54"/>
      <c r="K244" s="7"/>
      <c r="L244" s="7"/>
      <c r="M244" s="7"/>
      <c r="N244" s="7"/>
      <c r="O244" s="7"/>
      <c r="Q244" s="3" t="str">
        <f>IF(I244=6,"Correct","Wrong")</f>
        <v>Wrong</v>
      </c>
      <c r="S244" s="1" t="s">
        <v>237</v>
      </c>
    </row>
    <row r="245" spans="2:19" ht="15.75" x14ac:dyDescent="0.25">
      <c r="B245" s="7"/>
      <c r="C245" s="7"/>
      <c r="D245" s="7"/>
      <c r="E245" s="51"/>
      <c r="F245" s="7"/>
      <c r="G245" s="7"/>
      <c r="H245" s="7"/>
      <c r="I245" s="7"/>
      <c r="J245" s="55"/>
      <c r="K245" s="7"/>
      <c r="L245" s="7"/>
      <c r="M245" s="7"/>
      <c r="N245" s="7"/>
      <c r="O245" s="7"/>
      <c r="Q245" s="3"/>
      <c r="S245" s="1">
        <v>2</v>
      </c>
    </row>
    <row r="246" spans="2:19" ht="15.75" x14ac:dyDescent="0.25">
      <c r="B246" s="7"/>
      <c r="C246" s="7"/>
      <c r="D246" s="7"/>
      <c r="E246" s="51" t="s">
        <v>238</v>
      </c>
      <c r="F246" s="7"/>
      <c r="G246" s="7"/>
      <c r="H246" s="7"/>
      <c r="I246" s="116"/>
      <c r="J246" s="116"/>
      <c r="K246" s="7"/>
      <c r="L246" s="7"/>
      <c r="M246" s="7"/>
      <c r="N246" s="7"/>
      <c r="O246" s="7"/>
      <c r="Q246" s="3" t="str">
        <f>IF(I246="Alphabetically - Surname","Correct","Wrong")</f>
        <v>Wrong</v>
      </c>
      <c r="S246" s="1">
        <v>7</v>
      </c>
    </row>
    <row r="247" spans="2:19" ht="15.75" x14ac:dyDescent="0.25">
      <c r="B247" s="7"/>
      <c r="C247" s="7"/>
      <c r="D247" s="7"/>
      <c r="E247" s="51"/>
      <c r="F247" s="7"/>
      <c r="G247" s="7"/>
      <c r="H247" s="7"/>
      <c r="I247" s="55"/>
      <c r="J247" s="7"/>
      <c r="K247" s="7"/>
      <c r="L247" s="7"/>
      <c r="M247" s="7"/>
      <c r="N247" s="7"/>
      <c r="O247" s="7"/>
      <c r="Q247" s="3"/>
      <c r="S247" s="1">
        <v>17</v>
      </c>
    </row>
    <row r="248" spans="2:19" ht="15.75" x14ac:dyDescent="0.25">
      <c r="B248" s="7"/>
      <c r="C248" s="7"/>
      <c r="D248" s="7"/>
      <c r="E248" s="51" t="s">
        <v>239</v>
      </c>
      <c r="F248" s="7"/>
      <c r="G248" s="7"/>
      <c r="H248" s="43"/>
      <c r="I248" s="54"/>
      <c r="J248" s="7"/>
      <c r="K248" s="7"/>
      <c r="L248" s="7"/>
      <c r="M248" s="7"/>
      <c r="N248" s="7"/>
      <c r="O248" s="7"/>
      <c r="Q248" s="3" t="str">
        <f>IF(H248=2,"Correct","Wrong")</f>
        <v>Wrong</v>
      </c>
      <c r="S248" s="1">
        <v>10</v>
      </c>
    </row>
    <row r="249" spans="2:19" ht="15.75" x14ac:dyDescent="0.25">
      <c r="B249" s="7"/>
      <c r="C249" s="7"/>
      <c r="D249" s="7"/>
      <c r="E249" s="51"/>
      <c r="F249" s="7"/>
      <c r="G249" s="7"/>
      <c r="H249" s="7"/>
      <c r="I249" s="55"/>
      <c r="J249" s="7"/>
      <c r="K249" s="7"/>
      <c r="L249" s="7"/>
      <c r="M249" s="7"/>
      <c r="N249" s="7"/>
      <c r="O249" s="7"/>
      <c r="Q249" s="3"/>
      <c r="S249" s="1" t="s">
        <v>179</v>
      </c>
    </row>
    <row r="250" spans="2:19" ht="15.75" x14ac:dyDescent="0.25">
      <c r="B250" s="7"/>
      <c r="C250" s="7"/>
      <c r="D250" s="7"/>
      <c r="E250" s="51" t="s">
        <v>240</v>
      </c>
      <c r="F250" s="7"/>
      <c r="G250" s="7"/>
      <c r="H250" s="7"/>
      <c r="I250" s="7"/>
      <c r="J250" s="7"/>
      <c r="K250" s="43"/>
      <c r="L250" s="7"/>
      <c r="M250" s="7"/>
      <c r="N250" s="7"/>
      <c r="O250" s="7"/>
      <c r="Q250" s="3" t="str">
        <f>IF(K250="Mrs Holt","Correct","Wrong")</f>
        <v>Wrong</v>
      </c>
      <c r="S250" s="1" t="s">
        <v>184</v>
      </c>
    </row>
    <row r="251" spans="2:19" ht="15.75" x14ac:dyDescent="0.25">
      <c r="B251" s="7"/>
      <c r="C251" s="7"/>
      <c r="D251" s="7"/>
      <c r="E251" s="51"/>
      <c r="F251" s="7"/>
      <c r="G251" s="7"/>
      <c r="H251" s="7"/>
      <c r="I251" s="7"/>
      <c r="J251" s="7"/>
      <c r="K251" s="55"/>
      <c r="L251" s="7"/>
      <c r="M251" s="7"/>
      <c r="N251" s="7"/>
      <c r="O251" s="7"/>
      <c r="Q251" s="3"/>
      <c r="S251" s="1" t="s">
        <v>195</v>
      </c>
    </row>
    <row r="252" spans="2:19" ht="15.75" x14ac:dyDescent="0.25">
      <c r="B252" s="7"/>
      <c r="C252" s="7"/>
      <c r="D252" s="7"/>
      <c r="E252" s="51" t="s">
        <v>241</v>
      </c>
      <c r="F252" s="7"/>
      <c r="G252" s="7"/>
      <c r="H252" s="7"/>
      <c r="I252" s="7"/>
      <c r="J252" s="43"/>
      <c r="K252" s="7"/>
      <c r="L252" s="7"/>
      <c r="M252" s="7"/>
      <c r="N252" s="7"/>
      <c r="O252" s="7"/>
      <c r="Q252" s="3" t="str">
        <f>IF(J252="Gender","Correct","Wrong")</f>
        <v>Wrong</v>
      </c>
      <c r="S252" s="1" t="s">
        <v>201</v>
      </c>
    </row>
    <row r="253" spans="2:19" x14ac:dyDescent="0.2">
      <c r="B253" s="7"/>
      <c r="C253" s="7"/>
      <c r="D253" s="7"/>
      <c r="E253" s="7"/>
      <c r="F253" s="7"/>
      <c r="G253" s="7"/>
      <c r="H253" s="7"/>
      <c r="I253" s="7"/>
      <c r="J253" s="7"/>
      <c r="K253" s="7"/>
      <c r="L253" s="7"/>
      <c r="M253" s="7"/>
      <c r="N253" s="7"/>
      <c r="O253" s="7"/>
      <c r="S253" s="1" t="s">
        <v>211</v>
      </c>
    </row>
    <row r="254" spans="2:19" ht="15.75" x14ac:dyDescent="0.25">
      <c r="B254" s="50"/>
      <c r="C254" s="7"/>
      <c r="D254" s="7"/>
      <c r="E254" s="7"/>
      <c r="F254" s="7"/>
      <c r="G254" s="7"/>
      <c r="H254" s="7"/>
      <c r="I254" s="7"/>
      <c r="J254" s="7"/>
      <c r="K254" s="7"/>
      <c r="L254" s="7"/>
      <c r="M254" s="7"/>
      <c r="N254" s="7"/>
      <c r="O254" s="7"/>
      <c r="Q254" s="3">
        <f>COUNTIF(Q240:Q252,"Correct")</f>
        <v>0</v>
      </c>
    </row>
    <row r="255" spans="2:19" ht="15.75" x14ac:dyDescent="0.25">
      <c r="B255" s="50"/>
      <c r="C255" s="7"/>
      <c r="D255" s="7"/>
      <c r="E255" s="7"/>
      <c r="F255" s="7"/>
      <c r="G255" s="7"/>
      <c r="H255" s="7"/>
      <c r="I255" s="7"/>
      <c r="J255" s="7"/>
      <c r="K255" s="7"/>
      <c r="L255" s="7"/>
      <c r="M255" s="7"/>
      <c r="N255" s="7"/>
      <c r="O255" s="7"/>
    </row>
    <row r="256" spans="2:19" ht="25.5" x14ac:dyDescent="0.35">
      <c r="B256" s="44" t="s">
        <v>242</v>
      </c>
      <c r="C256" s="7"/>
      <c r="D256" s="7"/>
      <c r="E256" s="7"/>
      <c r="F256" s="7"/>
      <c r="G256" s="7"/>
      <c r="H256" s="7"/>
      <c r="I256" s="7"/>
      <c r="J256" s="7"/>
      <c r="K256" s="7"/>
      <c r="L256" s="7"/>
      <c r="M256" s="7"/>
      <c r="N256" s="7"/>
      <c r="O256" s="7"/>
    </row>
    <row r="257" spans="2:19" ht="15.75" x14ac:dyDescent="0.25">
      <c r="B257" s="50"/>
      <c r="C257" s="7"/>
      <c r="D257" s="7"/>
      <c r="E257" s="7"/>
      <c r="F257" s="7"/>
      <c r="G257" s="7"/>
      <c r="H257" s="7"/>
      <c r="I257" s="7"/>
      <c r="J257" s="7"/>
      <c r="K257" s="7"/>
      <c r="L257" s="7"/>
      <c r="M257" s="7"/>
      <c r="N257" s="7"/>
      <c r="O257" s="7"/>
    </row>
    <row r="258" spans="2:19" ht="15.75" x14ac:dyDescent="0.2">
      <c r="B258" s="7"/>
      <c r="C258" s="7"/>
      <c r="D258" s="7"/>
      <c r="E258" s="56"/>
      <c r="F258" s="57" t="s">
        <v>120</v>
      </c>
      <c r="G258" s="57" t="s">
        <v>122</v>
      </c>
      <c r="H258" s="57" t="s">
        <v>243</v>
      </c>
      <c r="I258" s="57" t="s">
        <v>244</v>
      </c>
      <c r="J258" s="7"/>
      <c r="K258" s="7"/>
      <c r="L258" s="7"/>
      <c r="M258" s="7"/>
      <c r="N258" s="7"/>
      <c r="O258" s="7"/>
    </row>
    <row r="259" spans="2:19" ht="31.5" x14ac:dyDescent="0.2">
      <c r="B259" s="7"/>
      <c r="C259" s="7"/>
      <c r="D259" s="7"/>
      <c r="E259" s="58">
        <v>1</v>
      </c>
      <c r="F259" s="59" t="s">
        <v>245</v>
      </c>
      <c r="G259" s="59" t="s">
        <v>246</v>
      </c>
      <c r="H259" s="59" t="s">
        <v>247</v>
      </c>
      <c r="I259" s="59" t="s">
        <v>248</v>
      </c>
      <c r="J259" s="7"/>
      <c r="K259" s="7"/>
      <c r="L259" s="7"/>
      <c r="M259" s="7"/>
      <c r="N259" s="7"/>
      <c r="O259" s="7"/>
    </row>
    <row r="260" spans="2:19" ht="15.75" x14ac:dyDescent="0.2">
      <c r="B260" s="7"/>
      <c r="C260" s="7"/>
      <c r="D260" s="7"/>
      <c r="E260" s="58">
        <v>2</v>
      </c>
      <c r="F260" s="60"/>
      <c r="G260" s="60"/>
      <c r="H260" s="60"/>
      <c r="I260" s="60"/>
      <c r="J260" s="7"/>
      <c r="K260" s="7"/>
      <c r="L260" s="7"/>
      <c r="M260" s="7"/>
      <c r="N260" s="7"/>
      <c r="O260" s="7"/>
    </row>
    <row r="261" spans="2:19" ht="15.75" x14ac:dyDescent="0.2">
      <c r="B261" s="7"/>
      <c r="C261" s="7"/>
      <c r="D261" s="7"/>
      <c r="E261" s="58">
        <v>3</v>
      </c>
      <c r="F261" s="60" t="s">
        <v>249</v>
      </c>
      <c r="G261" s="61">
        <v>38</v>
      </c>
      <c r="H261" s="61">
        <v>31</v>
      </c>
      <c r="I261" s="61">
        <v>69</v>
      </c>
      <c r="J261" s="7"/>
      <c r="K261" s="7"/>
      <c r="L261" s="7"/>
      <c r="M261" s="7"/>
      <c r="N261" s="7"/>
      <c r="O261" s="7"/>
    </row>
    <row r="262" spans="2:19" ht="15.75" x14ac:dyDescent="0.2">
      <c r="B262" s="7"/>
      <c r="C262" s="7"/>
      <c r="D262" s="7"/>
      <c r="E262" s="58">
        <v>4</v>
      </c>
      <c r="F262" s="60" t="s">
        <v>250</v>
      </c>
      <c r="G262" s="61">
        <v>12</v>
      </c>
      <c r="H262" s="61">
        <v>28</v>
      </c>
      <c r="I262" s="61">
        <v>40</v>
      </c>
      <c r="J262" s="7"/>
      <c r="K262" s="7"/>
      <c r="L262" s="7"/>
      <c r="M262" s="7"/>
      <c r="N262" s="7"/>
      <c r="O262" s="7"/>
    </row>
    <row r="263" spans="2:19" ht="15.75" x14ac:dyDescent="0.2">
      <c r="B263" s="7"/>
      <c r="C263" s="7"/>
      <c r="D263" s="7"/>
      <c r="E263" s="58">
        <v>5</v>
      </c>
      <c r="F263" s="60" t="s">
        <v>251</v>
      </c>
      <c r="G263" s="61">
        <v>27</v>
      </c>
      <c r="H263" s="61">
        <v>28</v>
      </c>
      <c r="I263" s="61">
        <v>55</v>
      </c>
      <c r="J263" s="7"/>
      <c r="K263" s="7"/>
      <c r="L263" s="7"/>
      <c r="M263" s="7"/>
      <c r="N263" s="7"/>
      <c r="O263" s="7"/>
    </row>
    <row r="264" spans="2:19" ht="15.75" x14ac:dyDescent="0.2">
      <c r="B264" s="7"/>
      <c r="C264" s="7"/>
      <c r="D264" s="7"/>
      <c r="E264" s="58">
        <v>6</v>
      </c>
      <c r="F264" s="60" t="s">
        <v>252</v>
      </c>
      <c r="G264" s="61">
        <v>29</v>
      </c>
      <c r="H264" s="61">
        <v>16</v>
      </c>
      <c r="I264" s="61">
        <v>45</v>
      </c>
      <c r="J264" s="7"/>
      <c r="K264" s="7"/>
      <c r="L264" s="7"/>
      <c r="M264" s="7"/>
      <c r="N264" s="7"/>
      <c r="O264" s="7"/>
      <c r="S264" s="1" t="s">
        <v>253</v>
      </c>
    </row>
    <row r="265" spans="2:19" ht="15.75" x14ac:dyDescent="0.2">
      <c r="B265" s="7"/>
      <c r="C265" s="7"/>
      <c r="D265" s="7"/>
      <c r="E265" s="58">
        <v>7</v>
      </c>
      <c r="F265" s="60" t="s">
        <v>254</v>
      </c>
      <c r="G265" s="61">
        <v>31</v>
      </c>
      <c r="H265" s="61">
        <v>25</v>
      </c>
      <c r="I265" s="61">
        <v>56</v>
      </c>
      <c r="J265" s="7"/>
      <c r="K265" s="7"/>
      <c r="L265" s="7"/>
      <c r="M265" s="7"/>
      <c r="N265" s="7"/>
      <c r="O265" s="7"/>
      <c r="S265" s="1" t="s">
        <v>255</v>
      </c>
    </row>
    <row r="266" spans="2:19" ht="15.75" x14ac:dyDescent="0.2">
      <c r="B266" s="7"/>
      <c r="C266" s="7"/>
      <c r="D266" s="7"/>
      <c r="E266" s="58">
        <v>8</v>
      </c>
      <c r="F266" s="60" t="s">
        <v>256</v>
      </c>
      <c r="G266" s="61">
        <v>19</v>
      </c>
      <c r="H266" s="61">
        <v>24</v>
      </c>
      <c r="I266" s="61">
        <v>43</v>
      </c>
      <c r="J266" s="7"/>
      <c r="K266" s="7"/>
      <c r="L266" s="7"/>
      <c r="M266" s="7"/>
      <c r="N266" s="7"/>
      <c r="O266" s="7"/>
      <c r="S266" s="1" t="s">
        <v>257</v>
      </c>
    </row>
    <row r="267" spans="2:19" ht="15.75" x14ac:dyDescent="0.2">
      <c r="B267" s="7"/>
      <c r="C267" s="7"/>
      <c r="D267" s="7"/>
      <c r="E267" s="58">
        <v>9</v>
      </c>
      <c r="F267" s="60"/>
      <c r="G267" s="60"/>
      <c r="H267" s="60"/>
      <c r="I267" s="60"/>
      <c r="J267" s="7"/>
      <c r="K267" s="7"/>
      <c r="L267" s="7"/>
      <c r="M267" s="7"/>
      <c r="N267" s="7"/>
      <c r="O267" s="7"/>
      <c r="S267" s="1" t="s">
        <v>122</v>
      </c>
    </row>
    <row r="268" spans="2:19" ht="15.75" x14ac:dyDescent="0.2">
      <c r="B268" s="7"/>
      <c r="C268" s="7"/>
      <c r="D268" s="7"/>
      <c r="E268" s="58">
        <v>10</v>
      </c>
      <c r="F268" s="62" t="s">
        <v>258</v>
      </c>
      <c r="G268" s="60"/>
      <c r="H268" s="62"/>
      <c r="I268" s="60"/>
      <c r="J268" s="7"/>
      <c r="K268" s="7"/>
      <c r="L268" s="7"/>
      <c r="M268" s="7"/>
      <c r="N268" s="7"/>
      <c r="O268" s="7"/>
      <c r="S268" s="1" t="s">
        <v>259</v>
      </c>
    </row>
    <row r="269" spans="2:19" ht="15.75" x14ac:dyDescent="0.2">
      <c r="B269" s="7"/>
      <c r="C269" s="7"/>
      <c r="D269" s="7"/>
      <c r="E269" s="58">
        <v>11</v>
      </c>
      <c r="F269" s="62" t="s">
        <v>260</v>
      </c>
      <c r="G269" s="60"/>
      <c r="H269" s="62"/>
      <c r="I269" s="60"/>
      <c r="J269" s="7"/>
      <c r="K269" s="7"/>
      <c r="L269" s="7"/>
      <c r="M269" s="7"/>
      <c r="N269" s="7"/>
      <c r="O269" s="7"/>
      <c r="S269" s="1" t="s">
        <v>261</v>
      </c>
    </row>
    <row r="270" spans="2:19" ht="15.75" x14ac:dyDescent="0.25">
      <c r="B270" s="50"/>
      <c r="C270" s="7"/>
      <c r="D270" s="7"/>
      <c r="E270" s="7"/>
      <c r="F270" s="7"/>
      <c r="G270" s="7"/>
      <c r="H270" s="7"/>
      <c r="I270" s="7"/>
      <c r="J270" s="7"/>
      <c r="K270" s="7"/>
      <c r="L270" s="7"/>
      <c r="M270" s="7"/>
      <c r="N270" s="7"/>
      <c r="O270" s="7"/>
      <c r="Q270" s="1" t="s">
        <v>262</v>
      </c>
      <c r="S270" s="1" t="s">
        <v>263</v>
      </c>
    </row>
    <row r="271" spans="2:19" ht="15.75" x14ac:dyDescent="0.25">
      <c r="B271" s="63" t="s">
        <v>264</v>
      </c>
      <c r="C271" s="7"/>
      <c r="D271" s="7"/>
      <c r="E271" s="7"/>
      <c r="F271" s="7"/>
      <c r="G271" s="7"/>
      <c r="H271" s="22"/>
      <c r="I271" s="7"/>
      <c r="J271" s="7"/>
      <c r="K271" s="7"/>
      <c r="L271" s="7"/>
      <c r="M271" s="7"/>
      <c r="N271" s="7"/>
      <c r="O271" s="7"/>
      <c r="Q271" s="3" t="str">
        <f>IF(H271="A1","Correct","Wrong")</f>
        <v>Wrong</v>
      </c>
      <c r="S271" s="1">
        <v>10</v>
      </c>
    </row>
    <row r="272" spans="2:19" ht="15.75" x14ac:dyDescent="0.25">
      <c r="B272" s="63"/>
      <c r="C272" s="7"/>
      <c r="D272" s="7"/>
      <c r="E272" s="7"/>
      <c r="F272" s="7"/>
      <c r="G272" s="7"/>
      <c r="H272" s="55"/>
      <c r="I272" s="7"/>
      <c r="J272" s="7"/>
      <c r="K272" s="7"/>
      <c r="L272" s="7"/>
      <c r="M272" s="7"/>
      <c r="N272" s="7"/>
      <c r="O272" s="7"/>
      <c r="Q272" s="3"/>
      <c r="S272" s="1" t="s">
        <v>265</v>
      </c>
    </row>
    <row r="273" spans="2:19" ht="15.75" x14ac:dyDescent="0.25">
      <c r="B273" s="63" t="s">
        <v>266</v>
      </c>
      <c r="C273" s="7"/>
      <c r="D273" s="7"/>
      <c r="E273" s="7"/>
      <c r="F273" s="7"/>
      <c r="G273" s="64"/>
      <c r="H273" s="22"/>
      <c r="I273" s="7"/>
      <c r="J273" s="7"/>
      <c r="K273" s="7"/>
      <c r="L273" s="7"/>
      <c r="M273" s="7"/>
      <c r="N273" s="7"/>
      <c r="O273" s="7"/>
      <c r="Q273" s="3" t="str">
        <f>IF(H273="D","Correct","Wrong")</f>
        <v>Wrong</v>
      </c>
      <c r="S273" s="1" t="s">
        <v>244</v>
      </c>
    </row>
    <row r="274" spans="2:19" ht="15.75" x14ac:dyDescent="0.25">
      <c r="B274" s="63"/>
      <c r="C274" s="7"/>
      <c r="D274" s="7"/>
      <c r="E274" s="7"/>
      <c r="F274" s="7"/>
      <c r="G274" s="65"/>
      <c r="H274" s="7"/>
      <c r="I274" s="7"/>
      <c r="J274" s="7"/>
      <c r="K274" s="7"/>
      <c r="L274" s="7"/>
      <c r="M274" s="7"/>
      <c r="N274" s="7"/>
      <c r="O274" s="7"/>
      <c r="Q274" s="3"/>
      <c r="S274" s="1" t="s">
        <v>267</v>
      </c>
    </row>
    <row r="275" spans="2:19" ht="15.75" x14ac:dyDescent="0.25">
      <c r="B275" s="63" t="s">
        <v>268</v>
      </c>
      <c r="C275" s="7"/>
      <c r="D275" s="7"/>
      <c r="E275" s="7"/>
      <c r="F275" s="7"/>
      <c r="G275" s="22"/>
      <c r="H275" s="7"/>
      <c r="I275" s="7"/>
      <c r="J275" s="7"/>
      <c r="K275" s="7"/>
      <c r="L275" s="7"/>
      <c r="M275" s="7"/>
      <c r="N275" s="7"/>
      <c r="O275" s="7"/>
      <c r="Q275" s="3" t="str">
        <f>IF(G275=10,"Correct","Wrong")</f>
        <v>Wrong</v>
      </c>
      <c r="S275" s="1" t="s">
        <v>269</v>
      </c>
    </row>
    <row r="276" spans="2:19" ht="15.75" x14ac:dyDescent="0.25">
      <c r="B276" s="63"/>
      <c r="C276" s="7"/>
      <c r="D276" s="7"/>
      <c r="E276" s="7"/>
      <c r="F276" s="7"/>
      <c r="G276" s="55"/>
      <c r="H276" s="7"/>
      <c r="I276" s="7"/>
      <c r="J276" s="7"/>
      <c r="K276" s="7"/>
      <c r="L276" s="7"/>
      <c r="M276" s="7"/>
      <c r="N276" s="7"/>
      <c r="O276" s="7"/>
      <c r="Q276" s="3"/>
    </row>
    <row r="277" spans="2:19" ht="15.75" x14ac:dyDescent="0.25">
      <c r="B277" s="63" t="s">
        <v>270</v>
      </c>
      <c r="C277" s="7"/>
      <c r="D277" s="7"/>
      <c r="E277" s="7"/>
      <c r="F277" s="7"/>
      <c r="G277" s="7"/>
      <c r="H277" s="7"/>
      <c r="I277" s="7"/>
      <c r="J277" s="7"/>
      <c r="K277" s="7"/>
      <c r="L277" s="22"/>
      <c r="M277" s="7"/>
      <c r="N277" s="7"/>
      <c r="O277" s="7"/>
      <c r="Q277" s="3" t="str">
        <f>IF(L277="b4","Correct","Wrong")</f>
        <v>Wrong</v>
      </c>
    </row>
    <row r="278" spans="2:19" ht="15.75" x14ac:dyDescent="0.25">
      <c r="B278" s="63"/>
      <c r="C278" s="7"/>
      <c r="D278" s="7"/>
      <c r="E278" s="7"/>
      <c r="F278" s="7"/>
      <c r="G278" s="7"/>
      <c r="H278" s="7"/>
      <c r="I278" s="7"/>
      <c r="J278" s="7"/>
      <c r="K278" s="7"/>
      <c r="L278" s="55"/>
      <c r="M278" s="7"/>
      <c r="N278" s="7"/>
      <c r="O278" s="7"/>
      <c r="Q278" s="3"/>
    </row>
    <row r="279" spans="2:19" ht="15.75" x14ac:dyDescent="0.25">
      <c r="B279" s="63" t="s">
        <v>271</v>
      </c>
      <c r="C279" s="7"/>
      <c r="D279" s="7"/>
      <c r="E279" s="7"/>
      <c r="F279" s="7"/>
      <c r="G279" s="7"/>
      <c r="H279" s="7"/>
      <c r="I279" s="7"/>
      <c r="J279" s="22"/>
      <c r="K279" s="55"/>
      <c r="L279" s="7"/>
      <c r="M279" s="7"/>
      <c r="N279" s="7"/>
      <c r="O279" s="7"/>
      <c r="Q279" s="3" t="str">
        <f>IF(J279="d4","Correct","Wrong")</f>
        <v>Wrong</v>
      </c>
    </row>
    <row r="280" spans="2:19" ht="15.75" x14ac:dyDescent="0.25">
      <c r="B280" s="7"/>
      <c r="C280" s="50"/>
      <c r="D280" s="7"/>
      <c r="E280" s="7"/>
      <c r="F280" s="7"/>
      <c r="G280" s="7"/>
      <c r="H280" s="7"/>
      <c r="I280" s="7"/>
      <c r="J280" s="7"/>
      <c r="K280" s="7"/>
      <c r="L280" s="7"/>
      <c r="M280" s="7"/>
      <c r="N280" s="7"/>
      <c r="O280" s="7"/>
    </row>
    <row r="281" spans="2:19" ht="15.75" x14ac:dyDescent="0.25">
      <c r="B281" s="50"/>
      <c r="C281" s="7"/>
      <c r="D281" s="7"/>
      <c r="E281" s="7"/>
      <c r="F281" s="7"/>
      <c r="G281" s="7"/>
      <c r="H281" s="7"/>
      <c r="I281" s="7"/>
      <c r="J281" s="7"/>
      <c r="K281" s="7"/>
      <c r="L281" s="7"/>
      <c r="M281" s="7"/>
      <c r="N281" s="7"/>
      <c r="O281" s="7"/>
      <c r="Q281" s="3"/>
      <c r="S281" s="1" t="s">
        <v>272</v>
      </c>
    </row>
    <row r="282" spans="2:19" ht="15.75" x14ac:dyDescent="0.25">
      <c r="B282" s="50"/>
      <c r="C282" s="7"/>
      <c r="D282" s="7"/>
      <c r="E282" s="7"/>
      <c r="F282" s="7"/>
      <c r="G282" s="7"/>
      <c r="H282" s="7"/>
      <c r="I282" s="7"/>
      <c r="J282" s="7"/>
      <c r="K282" s="7"/>
      <c r="L282" s="7"/>
      <c r="M282" s="7"/>
      <c r="N282" s="7"/>
      <c r="O282" s="7"/>
      <c r="S282" s="1" t="s">
        <v>273</v>
      </c>
    </row>
    <row r="283" spans="2:19" ht="15.75" x14ac:dyDescent="0.25">
      <c r="B283" s="7"/>
      <c r="C283" s="50" t="s">
        <v>274</v>
      </c>
      <c r="D283" s="7"/>
      <c r="E283" s="7"/>
      <c r="F283" s="7"/>
      <c r="G283" s="7"/>
      <c r="H283" s="7"/>
      <c r="I283" s="7"/>
      <c r="J283" s="7"/>
      <c r="K283" s="7"/>
      <c r="L283" s="7"/>
      <c r="M283" s="7"/>
      <c r="N283" s="7"/>
      <c r="O283" s="7"/>
      <c r="S283" s="1" t="s">
        <v>275</v>
      </c>
    </row>
    <row r="284" spans="2:19" ht="15.75" x14ac:dyDescent="0.25">
      <c r="B284" s="7"/>
      <c r="C284" s="50" t="s">
        <v>276</v>
      </c>
      <c r="D284" s="7"/>
      <c r="E284" s="7"/>
      <c r="F284" s="7"/>
      <c r="G284" s="7"/>
      <c r="H284" s="7"/>
      <c r="I284" s="7"/>
      <c r="J284" s="7"/>
      <c r="K284" s="7"/>
      <c r="L284" s="7"/>
      <c r="M284" s="7"/>
      <c r="N284" s="7"/>
      <c r="O284" s="7"/>
      <c r="S284" s="1" t="s">
        <v>277</v>
      </c>
    </row>
    <row r="285" spans="2:19" ht="15.75" x14ac:dyDescent="0.25">
      <c r="B285" s="35"/>
      <c r="C285" s="7"/>
      <c r="D285" s="7"/>
      <c r="E285" s="7"/>
      <c r="F285" s="7"/>
      <c r="G285" s="7"/>
      <c r="H285" s="7"/>
      <c r="I285" s="7"/>
      <c r="J285" s="7"/>
      <c r="K285" s="7"/>
      <c r="L285" s="7"/>
      <c r="M285" s="7"/>
      <c r="N285" s="7"/>
      <c r="O285" s="7"/>
      <c r="S285" s="1" t="s">
        <v>278</v>
      </c>
    </row>
    <row r="286" spans="2:19" ht="15.75" x14ac:dyDescent="0.25">
      <c r="B286" s="35"/>
      <c r="C286" s="35"/>
      <c r="D286" s="7"/>
      <c r="E286" s="7" t="s">
        <v>279</v>
      </c>
      <c r="F286" s="7"/>
      <c r="G286" s="43"/>
      <c r="H286" s="7"/>
      <c r="I286" s="7"/>
      <c r="J286" s="7"/>
      <c r="K286" s="7"/>
      <c r="L286" s="7"/>
      <c r="M286" s="7"/>
      <c r="N286" s="7"/>
      <c r="O286" s="7"/>
      <c r="Q286" s="3" t="str">
        <f>IF(G286="b10","Correct","Wrong")</f>
        <v>Wrong</v>
      </c>
      <c r="S286" s="1" t="s">
        <v>280</v>
      </c>
    </row>
    <row r="287" spans="2:19" ht="15.75" x14ac:dyDescent="0.25">
      <c r="B287" s="35"/>
      <c r="C287" s="35"/>
      <c r="D287" s="7"/>
      <c r="E287" s="7" t="s">
        <v>281</v>
      </c>
      <c r="F287" s="7"/>
      <c r="G287" s="43"/>
      <c r="H287" s="7"/>
      <c r="I287" s="7"/>
      <c r="J287" s="7"/>
      <c r="K287" s="7"/>
      <c r="L287" s="7"/>
      <c r="M287" s="7"/>
      <c r="N287" s="7"/>
      <c r="O287" s="7"/>
      <c r="Q287" s="3" t="str">
        <f>IF(G287="c10","Correct","Wrong")</f>
        <v>Wrong</v>
      </c>
      <c r="S287" s="1" t="s">
        <v>282</v>
      </c>
    </row>
    <row r="288" spans="2:19" ht="15.75" x14ac:dyDescent="0.25">
      <c r="B288" s="50"/>
      <c r="C288" s="35"/>
      <c r="D288" s="7"/>
      <c r="E288" s="7" t="s">
        <v>283</v>
      </c>
      <c r="F288" s="7"/>
      <c r="G288" s="43"/>
      <c r="H288" s="7"/>
      <c r="I288" s="7"/>
      <c r="J288" s="7"/>
      <c r="K288" s="7"/>
      <c r="L288" s="7"/>
      <c r="M288" s="7"/>
      <c r="N288" s="7"/>
      <c r="O288" s="7"/>
      <c r="Q288" s="3" t="str">
        <f>IF(G288="d10","Correct","Wrong")</f>
        <v>Wrong</v>
      </c>
    </row>
    <row r="289" spans="2:17" ht="15.75" x14ac:dyDescent="0.25">
      <c r="B289" s="50"/>
      <c r="C289" s="35"/>
      <c r="D289" s="7"/>
      <c r="E289" s="7"/>
      <c r="F289" s="7"/>
      <c r="G289" s="55"/>
      <c r="H289" s="7"/>
      <c r="I289" s="7"/>
      <c r="J289" s="7"/>
      <c r="K289" s="7"/>
      <c r="L289" s="7"/>
      <c r="M289" s="7"/>
      <c r="N289" s="7"/>
      <c r="O289" s="7"/>
      <c r="Q289" s="3"/>
    </row>
    <row r="290" spans="2:17" ht="15.75" x14ac:dyDescent="0.25">
      <c r="B290" s="50"/>
      <c r="C290" s="35"/>
      <c r="D290" s="7"/>
      <c r="E290" s="7"/>
      <c r="F290" s="7"/>
      <c r="G290" s="55"/>
      <c r="H290" s="7"/>
      <c r="I290" s="7"/>
      <c r="J290" s="7"/>
      <c r="K290" s="7"/>
      <c r="L290" s="7"/>
      <c r="M290" s="7"/>
      <c r="N290" s="7"/>
      <c r="O290" s="7"/>
      <c r="Q290" s="3">
        <f>COUNTIF(Q271:Q288,"Correct")</f>
        <v>0</v>
      </c>
    </row>
    <row r="291" spans="2:17" ht="25.5" x14ac:dyDescent="0.35">
      <c r="B291" s="15" t="s">
        <v>284</v>
      </c>
      <c r="C291" s="7"/>
      <c r="D291" s="7"/>
      <c r="E291" s="7"/>
      <c r="F291" s="7"/>
      <c r="G291" s="7"/>
      <c r="H291" s="7"/>
      <c r="I291" s="7"/>
      <c r="J291" s="7"/>
      <c r="K291" s="7"/>
      <c r="L291" s="7"/>
      <c r="M291" s="7"/>
      <c r="N291" s="7"/>
      <c r="O291" s="7"/>
    </row>
    <row r="292" spans="2:17" ht="15.75" x14ac:dyDescent="0.25">
      <c r="B292" s="50"/>
      <c r="C292" s="7"/>
      <c r="D292" s="7"/>
      <c r="E292" s="7"/>
      <c r="F292" s="7"/>
      <c r="G292" s="7"/>
      <c r="H292" s="7"/>
      <c r="I292" s="7"/>
      <c r="J292" s="7"/>
      <c r="K292" s="7"/>
      <c r="L292" s="7"/>
      <c r="M292" s="7"/>
      <c r="N292" s="7"/>
      <c r="O292" s="7"/>
      <c r="Q292" s="1" t="s">
        <v>285</v>
      </c>
    </row>
    <row r="293" spans="2:17" x14ac:dyDescent="0.2">
      <c r="B293" s="7"/>
      <c r="C293" s="7"/>
      <c r="D293" s="7"/>
      <c r="E293" s="66" t="s">
        <v>286</v>
      </c>
      <c r="F293" s="7"/>
      <c r="G293" s="7"/>
      <c r="H293" s="22"/>
      <c r="I293" s="66" t="s">
        <v>287</v>
      </c>
      <c r="J293" s="7"/>
      <c r="K293" s="7"/>
      <c r="L293" s="7"/>
      <c r="M293" s="7"/>
      <c r="N293" s="7"/>
      <c r="O293" s="7"/>
      <c r="Q293" s="3" t="str">
        <f>IF(H293="database","Correct","Wrong")</f>
        <v>Wrong</v>
      </c>
    </row>
    <row r="294" spans="2:17" x14ac:dyDescent="0.2">
      <c r="B294" s="7"/>
      <c r="C294" s="7"/>
      <c r="D294" s="7"/>
      <c r="E294" s="7"/>
      <c r="F294" s="7"/>
      <c r="G294" s="7"/>
      <c r="H294" s="55"/>
      <c r="I294" s="7"/>
      <c r="J294" s="7"/>
      <c r="K294" s="7"/>
      <c r="L294" s="7"/>
      <c r="M294" s="7"/>
      <c r="N294" s="7"/>
      <c r="O294" s="7"/>
      <c r="Q294" s="3"/>
    </row>
    <row r="295" spans="2:17" ht="15.75" x14ac:dyDescent="0.25">
      <c r="B295" s="67"/>
      <c r="C295" s="7"/>
      <c r="D295" s="7"/>
      <c r="E295" s="7" t="s">
        <v>288</v>
      </c>
      <c r="F295" s="7"/>
      <c r="G295" s="22"/>
      <c r="H295" s="7" t="s">
        <v>289</v>
      </c>
      <c r="I295" s="7"/>
      <c r="J295" s="7"/>
      <c r="K295" s="7"/>
      <c r="L295" s="7"/>
      <c r="M295" s="7"/>
      <c r="N295" s="7"/>
      <c r="O295" s="7"/>
      <c r="Q295" s="3" t="str">
        <f>IF(G295="sorted","Correct","Wrong")</f>
        <v>Wrong</v>
      </c>
    </row>
    <row r="296" spans="2:17" ht="15.75" x14ac:dyDescent="0.25">
      <c r="B296" s="67"/>
      <c r="C296" s="7"/>
      <c r="D296" s="7"/>
      <c r="E296" s="7"/>
      <c r="F296" s="7"/>
      <c r="G296" s="55"/>
      <c r="H296" s="7"/>
      <c r="I296" s="7"/>
      <c r="J296" s="7"/>
      <c r="K296" s="7"/>
      <c r="L296" s="7"/>
      <c r="M296" s="7"/>
      <c r="N296" s="7"/>
      <c r="O296" s="7"/>
      <c r="Q296" s="3"/>
    </row>
    <row r="297" spans="2:17" ht="15.75" x14ac:dyDescent="0.25">
      <c r="B297" s="67"/>
      <c r="C297" s="7"/>
      <c r="D297" s="7"/>
      <c r="E297" s="7" t="s">
        <v>290</v>
      </c>
      <c r="F297" s="7"/>
      <c r="G297" s="7"/>
      <c r="H297" s="22"/>
      <c r="I297" s="7" t="s">
        <v>40</v>
      </c>
      <c r="J297" s="7"/>
      <c r="K297" s="7"/>
      <c r="L297" s="7"/>
      <c r="M297" s="7"/>
      <c r="N297" s="7"/>
      <c r="O297" s="7"/>
      <c r="Q297" s="3" t="str">
        <f>IF(H297="fields","Correct","Wrong")</f>
        <v>Wrong</v>
      </c>
    </row>
    <row r="298" spans="2:17" ht="15.75" x14ac:dyDescent="0.25">
      <c r="B298" s="67"/>
      <c r="C298" s="7"/>
      <c r="D298" s="7"/>
      <c r="E298" s="7"/>
      <c r="F298" s="7"/>
      <c r="G298" s="7"/>
      <c r="H298" s="55"/>
      <c r="I298" s="7"/>
      <c r="J298" s="7"/>
      <c r="K298" s="7"/>
      <c r="L298" s="7"/>
      <c r="M298" s="7"/>
      <c r="N298" s="7"/>
      <c r="O298" s="7"/>
      <c r="Q298" s="3"/>
    </row>
    <row r="299" spans="2:17" ht="15.75" x14ac:dyDescent="0.25">
      <c r="B299" s="67"/>
      <c r="C299" s="7"/>
      <c r="D299" s="7"/>
      <c r="E299" s="7" t="s">
        <v>291</v>
      </c>
      <c r="F299" s="7"/>
      <c r="G299" s="22"/>
      <c r="H299" s="7"/>
      <c r="I299" s="7"/>
      <c r="J299" s="7"/>
      <c r="K299" s="7"/>
      <c r="L299" s="7"/>
      <c r="M299" s="7"/>
      <c r="N299" s="7"/>
      <c r="O299" s="7"/>
      <c r="Q299" s="3" t="str">
        <f>IF(G299="data","Correct","Wrong")</f>
        <v>Wrong</v>
      </c>
    </row>
    <row r="300" spans="2:17" ht="15.75" x14ac:dyDescent="0.25">
      <c r="B300" s="67"/>
      <c r="C300" s="7"/>
      <c r="D300" s="7"/>
      <c r="E300" s="7"/>
      <c r="F300" s="7"/>
      <c r="G300" s="55"/>
      <c r="H300" s="7"/>
      <c r="I300" s="7"/>
      <c r="J300" s="7"/>
      <c r="K300" s="7"/>
      <c r="L300" s="7"/>
      <c r="M300" s="7"/>
      <c r="N300" s="7"/>
      <c r="O300" s="7"/>
      <c r="Q300" s="3"/>
    </row>
    <row r="301" spans="2:17" ht="15.75" x14ac:dyDescent="0.25">
      <c r="B301" s="67"/>
      <c r="C301" s="7"/>
      <c r="D301" s="7"/>
      <c r="E301" s="7" t="s">
        <v>292</v>
      </c>
      <c r="F301" s="22"/>
      <c r="G301" s="7" t="s">
        <v>293</v>
      </c>
      <c r="H301" s="7"/>
      <c r="I301" s="7"/>
      <c r="J301" s="7"/>
      <c r="K301" s="7"/>
      <c r="L301" s="7"/>
      <c r="M301" s="7"/>
      <c r="N301" s="7"/>
      <c r="O301" s="7"/>
      <c r="Q301" s="3" t="str">
        <f>IF(F301="find","Correct","Wrong")</f>
        <v>Wrong</v>
      </c>
    </row>
    <row r="302" spans="2:17" ht="15.75" x14ac:dyDescent="0.25">
      <c r="B302" s="67"/>
      <c r="C302" s="7"/>
      <c r="D302" s="7"/>
      <c r="E302" s="7"/>
      <c r="F302" s="55"/>
      <c r="G302" s="7"/>
      <c r="H302" s="7"/>
      <c r="I302" s="7"/>
      <c r="J302" s="7"/>
      <c r="K302" s="7"/>
      <c r="L302" s="7"/>
      <c r="M302" s="7"/>
      <c r="N302" s="7"/>
      <c r="O302" s="7"/>
      <c r="Q302" s="30"/>
    </row>
    <row r="303" spans="2:17" ht="15.75" x14ac:dyDescent="0.25">
      <c r="B303" s="67"/>
      <c r="C303" s="7"/>
      <c r="D303" s="7"/>
      <c r="E303" s="22"/>
      <c r="F303" s="7" t="s">
        <v>294</v>
      </c>
      <c r="G303" s="7"/>
      <c r="H303" s="7"/>
      <c r="I303" s="7"/>
      <c r="J303" s="7"/>
      <c r="K303" s="7"/>
      <c r="L303" s="7"/>
      <c r="M303" s="7"/>
      <c r="N303" s="7"/>
      <c r="O303" s="7"/>
      <c r="Q303" s="3" t="str">
        <f>IF(E303="Updating","Correct","Wrong")</f>
        <v>Wrong</v>
      </c>
    </row>
    <row r="304" spans="2:17" ht="15.75" x14ac:dyDescent="0.25">
      <c r="B304" s="67"/>
      <c r="C304" s="7"/>
      <c r="D304" s="7"/>
      <c r="E304" s="55"/>
      <c r="F304" s="7"/>
      <c r="G304" s="7"/>
      <c r="H304" s="7"/>
      <c r="I304" s="7"/>
      <c r="J304" s="7"/>
      <c r="K304" s="7"/>
      <c r="L304" s="7"/>
      <c r="M304" s="7"/>
      <c r="N304" s="7"/>
      <c r="O304" s="7"/>
      <c r="Q304" s="3"/>
    </row>
    <row r="305" spans="2:17" ht="15.75" x14ac:dyDescent="0.25">
      <c r="B305" s="67"/>
      <c r="C305" s="7"/>
      <c r="D305" s="7"/>
      <c r="E305" s="7" t="s">
        <v>295</v>
      </c>
      <c r="F305" s="22"/>
      <c r="G305" s="7" t="s">
        <v>296</v>
      </c>
      <c r="H305" s="7"/>
      <c r="I305" s="7"/>
      <c r="J305" s="7"/>
      <c r="K305" s="7"/>
      <c r="L305" s="7"/>
      <c r="M305" s="7"/>
      <c r="N305" s="7"/>
      <c r="O305" s="7"/>
      <c r="Q305" s="3" t="str">
        <f>IF(F305="internet","Correct","Wrong")</f>
        <v>Wrong</v>
      </c>
    </row>
    <row r="306" spans="2:17" ht="15.75" x14ac:dyDescent="0.25">
      <c r="B306" s="67"/>
      <c r="C306" s="7"/>
      <c r="D306" s="7"/>
      <c r="E306" s="7"/>
      <c r="F306" s="106"/>
      <c r="G306" s="7"/>
      <c r="H306" s="7"/>
      <c r="I306" s="7"/>
      <c r="J306" s="7"/>
      <c r="K306" s="7"/>
      <c r="L306" s="7"/>
      <c r="M306" s="7"/>
      <c r="N306" s="7"/>
      <c r="O306" s="7"/>
      <c r="Q306" s="3"/>
    </row>
    <row r="307" spans="2:17" ht="16.5" thickBot="1" x14ac:dyDescent="0.3">
      <c r="B307" s="67"/>
      <c r="C307" s="7"/>
      <c r="D307" s="7"/>
      <c r="E307" s="7"/>
      <c r="F307" s="106"/>
      <c r="G307" s="7"/>
      <c r="H307" s="7"/>
      <c r="I307" s="7"/>
      <c r="J307" s="7"/>
      <c r="K307" s="7"/>
      <c r="L307" s="7"/>
      <c r="M307" s="7"/>
      <c r="N307" s="7"/>
      <c r="O307" s="7"/>
      <c r="Q307" s="3"/>
    </row>
    <row r="308" spans="2:17" ht="26.25" thickBot="1" x14ac:dyDescent="0.4">
      <c r="B308" s="15" t="s">
        <v>368</v>
      </c>
      <c r="C308" s="7"/>
      <c r="D308" s="7"/>
      <c r="E308" s="7"/>
      <c r="F308" s="106"/>
      <c r="G308" s="7"/>
      <c r="H308" s="107"/>
      <c r="I308" s="7"/>
      <c r="J308" s="7"/>
      <c r="K308" s="7"/>
      <c r="L308" s="7"/>
      <c r="M308" s="7"/>
      <c r="N308" s="7"/>
      <c r="O308" s="7"/>
      <c r="Q308" s="3"/>
    </row>
    <row r="309" spans="2:17" ht="15.75" x14ac:dyDescent="0.25">
      <c r="B309" s="67"/>
      <c r="C309" s="7"/>
      <c r="D309" s="7"/>
      <c r="E309" s="7"/>
      <c r="F309" s="106"/>
      <c r="G309" s="7"/>
      <c r="H309" s="7"/>
      <c r="I309" s="7"/>
      <c r="J309" s="7"/>
      <c r="K309" s="7"/>
      <c r="L309" s="7"/>
      <c r="M309" s="7"/>
      <c r="N309" s="7"/>
      <c r="O309" s="7"/>
      <c r="Q309" s="3"/>
    </row>
    <row r="310" spans="2:17" ht="25.5" x14ac:dyDescent="0.35">
      <c r="B310" s="15" t="s">
        <v>369</v>
      </c>
      <c r="C310" s="7"/>
      <c r="D310" s="7"/>
      <c r="E310" s="7"/>
      <c r="F310" s="106"/>
      <c r="G310" s="7"/>
      <c r="H310" s="7"/>
      <c r="I310" s="7"/>
      <c r="J310" s="7"/>
      <c r="K310" s="7"/>
      <c r="L310" s="7"/>
      <c r="M310" s="7"/>
      <c r="N310" s="7"/>
      <c r="O310" s="7"/>
      <c r="Q310" s="3"/>
    </row>
    <row r="311" spans="2:17" ht="15.75" x14ac:dyDescent="0.25">
      <c r="B311" s="67"/>
      <c r="C311" s="7"/>
      <c r="D311" s="7"/>
      <c r="E311" s="7"/>
      <c r="F311" s="106"/>
      <c r="G311" s="7"/>
      <c r="H311" s="7"/>
      <c r="I311" s="7"/>
      <c r="J311" s="7"/>
      <c r="K311" s="7"/>
      <c r="L311" s="7"/>
      <c r="M311" s="7"/>
      <c r="N311" s="7"/>
      <c r="O311" s="7"/>
      <c r="Q311" s="3"/>
    </row>
    <row r="312" spans="2:17" ht="15.75" x14ac:dyDescent="0.25">
      <c r="B312" s="67"/>
      <c r="C312" s="7"/>
      <c r="D312" s="7"/>
      <c r="E312" s="7"/>
      <c r="F312" s="106"/>
      <c r="G312" s="7"/>
      <c r="H312" s="7"/>
      <c r="I312" s="7"/>
      <c r="J312" s="7"/>
      <c r="K312" s="7"/>
      <c r="L312" s="7"/>
      <c r="M312" s="7"/>
      <c r="N312" s="7"/>
      <c r="O312" s="7"/>
      <c r="Q312" s="3"/>
    </row>
    <row r="313" spans="2:17" ht="15.75" x14ac:dyDescent="0.25">
      <c r="B313" s="67"/>
      <c r="C313" s="7"/>
      <c r="D313" s="7"/>
      <c r="E313" s="7"/>
      <c r="F313" s="106"/>
      <c r="G313" s="7"/>
      <c r="H313" s="7"/>
      <c r="I313" s="7"/>
      <c r="J313" s="7"/>
      <c r="K313" s="7"/>
      <c r="L313" s="7"/>
      <c r="M313" s="7"/>
      <c r="N313" s="7"/>
      <c r="O313" s="7"/>
      <c r="Q313" s="3"/>
    </row>
    <row r="314" spans="2:17" ht="15.75" x14ac:dyDescent="0.25">
      <c r="B314" s="67"/>
      <c r="C314" s="7"/>
      <c r="D314" s="7"/>
      <c r="E314" s="7"/>
      <c r="F314" s="106"/>
      <c r="G314" s="7"/>
      <c r="H314" s="7"/>
      <c r="I314" s="7"/>
      <c r="J314" s="7"/>
      <c r="K314" s="7"/>
      <c r="L314" s="7"/>
      <c r="M314" s="7"/>
      <c r="N314" s="7"/>
      <c r="O314" s="7"/>
      <c r="Q314" s="3"/>
    </row>
    <row r="315" spans="2:17" ht="15.75" x14ac:dyDescent="0.25">
      <c r="B315" s="67"/>
      <c r="C315" s="7"/>
      <c r="D315" s="7"/>
      <c r="E315" s="7"/>
      <c r="F315" s="106"/>
      <c r="G315" s="7"/>
      <c r="H315" s="7"/>
      <c r="I315" s="7"/>
      <c r="J315" s="7"/>
      <c r="K315" s="7"/>
      <c r="L315" s="7"/>
      <c r="M315" s="7"/>
      <c r="N315" s="7"/>
      <c r="O315" s="7"/>
      <c r="Q315" s="3"/>
    </row>
    <row r="316" spans="2:17" ht="15.75" x14ac:dyDescent="0.25">
      <c r="B316" s="67"/>
      <c r="C316" s="7"/>
      <c r="D316" s="7"/>
      <c r="E316" s="7"/>
      <c r="F316" s="106"/>
      <c r="G316" s="7"/>
      <c r="H316" s="7"/>
      <c r="I316" s="7"/>
      <c r="J316" s="7"/>
      <c r="K316" s="7"/>
      <c r="L316" s="7"/>
      <c r="M316" s="7"/>
      <c r="N316" s="7"/>
      <c r="O316" s="7"/>
      <c r="Q316" s="3"/>
    </row>
    <row r="317" spans="2:17" ht="16.5" thickBot="1" x14ac:dyDescent="0.3">
      <c r="B317" s="67"/>
      <c r="C317" s="7"/>
      <c r="D317" s="7"/>
      <c r="E317" s="7"/>
      <c r="F317" s="106"/>
      <c r="G317" s="7"/>
      <c r="H317" s="7"/>
      <c r="I317" s="7"/>
      <c r="J317" s="7"/>
      <c r="K317" s="7"/>
      <c r="L317" s="7"/>
      <c r="M317" s="7"/>
      <c r="N317" s="7"/>
      <c r="O317" s="7"/>
      <c r="Q317" s="3"/>
    </row>
    <row r="318" spans="2:17" ht="16.5" thickBot="1" x14ac:dyDescent="0.3">
      <c r="B318" s="67"/>
      <c r="C318" s="7"/>
      <c r="D318" s="7"/>
      <c r="E318" s="7"/>
      <c r="F318" s="108"/>
      <c r="G318" s="7"/>
      <c r="H318" s="108"/>
      <c r="I318" s="7"/>
      <c r="J318" s="7"/>
      <c r="K318" s="7"/>
      <c r="L318" s="7"/>
      <c r="M318" s="7"/>
      <c r="N318" s="7"/>
      <c r="O318" s="7"/>
      <c r="Q318" s="3"/>
    </row>
    <row r="319" spans="2:17" ht="16.5" thickBot="1" x14ac:dyDescent="0.3">
      <c r="B319" s="67"/>
      <c r="C319" s="7"/>
      <c r="D319" s="7"/>
      <c r="E319" s="7"/>
      <c r="F319" s="106"/>
      <c r="G319" s="7"/>
      <c r="H319" s="7"/>
      <c r="I319" s="7"/>
      <c r="J319" s="7"/>
      <c r="K319" s="7"/>
      <c r="L319" s="7"/>
      <c r="M319" s="7"/>
      <c r="N319" s="7"/>
      <c r="O319" s="7"/>
      <c r="Q319" s="3"/>
    </row>
    <row r="320" spans="2:17" ht="26.25" thickBot="1" x14ac:dyDescent="0.4">
      <c r="B320" s="15" t="s">
        <v>370</v>
      </c>
      <c r="C320" s="7"/>
      <c r="D320" s="7"/>
      <c r="E320" s="7"/>
      <c r="F320" s="106"/>
      <c r="G320" s="7"/>
      <c r="H320" s="7"/>
      <c r="I320" s="7"/>
      <c r="J320" s="113"/>
      <c r="K320" s="114"/>
      <c r="L320" s="114"/>
      <c r="M320" s="114"/>
      <c r="N320" s="115"/>
      <c r="O320" s="7"/>
      <c r="Q320" s="3"/>
    </row>
    <row r="321" spans="2:17" ht="16.5" thickBot="1" x14ac:dyDescent="0.3">
      <c r="B321" s="67"/>
      <c r="C321" s="7"/>
      <c r="D321" s="7"/>
      <c r="E321" s="7"/>
      <c r="F321" s="106"/>
      <c r="G321" s="7"/>
      <c r="H321" s="7"/>
      <c r="I321" s="7"/>
      <c r="J321" s="7"/>
      <c r="K321" s="7"/>
      <c r="L321" s="7"/>
      <c r="M321" s="7"/>
      <c r="N321" s="7"/>
      <c r="O321" s="7"/>
      <c r="Q321" s="3"/>
    </row>
    <row r="322" spans="2:17" ht="26.25" customHeight="1" thickBot="1" x14ac:dyDescent="0.4">
      <c r="B322" s="15" t="s">
        <v>371</v>
      </c>
      <c r="C322" s="7"/>
      <c r="D322" s="7"/>
      <c r="E322" s="7"/>
      <c r="F322" s="106"/>
      <c r="G322" s="7"/>
      <c r="H322" s="7"/>
      <c r="I322" s="113"/>
      <c r="J322" s="114"/>
      <c r="K322" s="114"/>
      <c r="L322" s="114"/>
      <c r="M322" s="115"/>
      <c r="N322" s="7"/>
      <c r="O322" s="7"/>
      <c r="Q322" s="3"/>
    </row>
    <row r="323" spans="2:17" ht="16.5" thickBot="1" x14ac:dyDescent="0.3">
      <c r="B323" s="67"/>
      <c r="C323" s="7"/>
      <c r="D323" s="7"/>
      <c r="E323" s="7"/>
      <c r="F323" s="106"/>
      <c r="G323" s="7"/>
      <c r="H323" s="7"/>
      <c r="I323" s="7"/>
      <c r="J323" s="7"/>
      <c r="K323" s="7"/>
      <c r="L323" s="7"/>
      <c r="M323" s="7"/>
      <c r="N323" s="7"/>
      <c r="O323" s="7"/>
      <c r="Q323" s="3"/>
    </row>
    <row r="324" spans="2:17" ht="42" customHeight="1" thickBot="1" x14ac:dyDescent="0.4">
      <c r="B324" s="15" t="s">
        <v>372</v>
      </c>
      <c r="C324" s="7"/>
      <c r="D324" s="7"/>
      <c r="E324" s="7"/>
      <c r="F324" s="106"/>
      <c r="G324" s="7"/>
      <c r="H324" s="7"/>
      <c r="I324" s="113"/>
      <c r="J324" s="114"/>
      <c r="K324" s="114"/>
      <c r="L324" s="114"/>
      <c r="M324" s="115"/>
      <c r="N324" s="7"/>
      <c r="O324" s="7"/>
      <c r="Q324" s="3"/>
    </row>
    <row r="325" spans="2:17" ht="16.5" thickBot="1" x14ac:dyDescent="0.3">
      <c r="B325" s="67"/>
      <c r="C325" s="7"/>
      <c r="D325" s="7"/>
      <c r="E325" s="7"/>
      <c r="F325" s="106"/>
      <c r="G325" s="7"/>
      <c r="H325" s="7"/>
      <c r="I325" s="7"/>
      <c r="J325" s="7"/>
      <c r="K325" s="7"/>
      <c r="L325" s="7"/>
      <c r="M325" s="7"/>
      <c r="N325" s="7"/>
      <c r="O325" s="7"/>
      <c r="Q325" s="3"/>
    </row>
    <row r="326" spans="2:17" ht="26.25" thickBot="1" x14ac:dyDescent="0.4">
      <c r="B326" s="15" t="s">
        <v>373</v>
      </c>
      <c r="C326" s="7"/>
      <c r="D326" s="7"/>
      <c r="E326" s="7"/>
      <c r="F326" s="106"/>
      <c r="G326" s="7"/>
      <c r="H326" s="107"/>
      <c r="I326" s="7"/>
      <c r="J326" s="7"/>
      <c r="K326" s="7"/>
      <c r="L326" s="7"/>
      <c r="M326" s="7"/>
      <c r="N326" s="7"/>
      <c r="O326" s="7"/>
      <c r="Q326" s="3"/>
    </row>
    <row r="327" spans="2:17" ht="15.75" x14ac:dyDescent="0.25">
      <c r="B327" s="67"/>
      <c r="C327" s="7"/>
      <c r="D327" s="7"/>
      <c r="E327" s="7"/>
      <c r="F327" s="106"/>
      <c r="G327" s="7"/>
      <c r="H327" s="7"/>
      <c r="I327" s="7"/>
      <c r="J327" s="7"/>
      <c r="K327" s="7"/>
      <c r="L327" s="7"/>
      <c r="M327" s="7"/>
      <c r="N327" s="7"/>
      <c r="O327" s="7"/>
      <c r="Q327" s="3"/>
    </row>
    <row r="328" spans="2:17" ht="15.75" x14ac:dyDescent="0.25">
      <c r="B328" s="67"/>
      <c r="C328" s="7"/>
      <c r="D328" s="7"/>
      <c r="E328" s="7"/>
      <c r="F328" s="106"/>
      <c r="G328" s="7"/>
      <c r="H328" s="7"/>
      <c r="I328" s="7"/>
      <c r="J328" s="7"/>
      <c r="K328" s="7"/>
      <c r="L328" s="7"/>
      <c r="M328" s="7"/>
      <c r="N328" s="7"/>
      <c r="O328" s="7"/>
      <c r="Q328" s="3"/>
    </row>
    <row r="329" spans="2:17" ht="15.75" x14ac:dyDescent="0.25">
      <c r="B329" s="67"/>
      <c r="C329" s="7"/>
      <c r="D329" s="7"/>
      <c r="E329" s="7"/>
      <c r="F329" s="7"/>
      <c r="G329" s="7"/>
      <c r="H329" s="7"/>
      <c r="I329" s="7"/>
      <c r="J329" s="7"/>
      <c r="K329" s="7"/>
      <c r="L329" s="7"/>
      <c r="M329" s="7"/>
      <c r="N329" s="7"/>
      <c r="O329" s="7"/>
    </row>
    <row r="330" spans="2:17" x14ac:dyDescent="0.2">
      <c r="B330" s="7"/>
      <c r="C330" s="7"/>
      <c r="D330" s="7"/>
      <c r="E330" s="7"/>
      <c r="F330" s="7"/>
      <c r="G330" s="7"/>
      <c r="H330" s="7"/>
      <c r="I330" s="7"/>
      <c r="J330" s="7"/>
      <c r="K330" s="7"/>
      <c r="L330" s="7"/>
      <c r="M330" s="7"/>
      <c r="N330" s="7"/>
      <c r="O330" s="7"/>
      <c r="Q330" s="3">
        <f>COUNTIF(Q293:Q305,"Correct")</f>
        <v>0</v>
      </c>
    </row>
    <row r="331" spans="2:17" x14ac:dyDescent="0.2">
      <c r="B331" s="7"/>
      <c r="C331" s="68" t="s">
        <v>297</v>
      </c>
      <c r="E331" s="68" t="s">
        <v>297</v>
      </c>
      <c r="G331" s="68" t="s">
        <v>297</v>
      </c>
      <c r="I331" s="68" t="s">
        <v>297</v>
      </c>
      <c r="K331" s="68" t="s">
        <v>297</v>
      </c>
      <c r="M331" s="68" t="s">
        <v>297</v>
      </c>
      <c r="O331" s="7"/>
      <c r="Q331" s="1" t="s">
        <v>298</v>
      </c>
    </row>
    <row r="332" spans="2:17" x14ac:dyDescent="0.2">
      <c r="B332" s="7"/>
      <c r="C332" s="7"/>
      <c r="D332" s="7"/>
      <c r="E332" s="7"/>
      <c r="F332" s="7"/>
      <c r="G332" s="7"/>
      <c r="H332" s="7"/>
      <c r="I332" s="7"/>
      <c r="J332" s="7"/>
      <c r="K332" s="7"/>
      <c r="L332" s="7"/>
      <c r="M332" s="7"/>
      <c r="N332" s="7"/>
      <c r="O332" s="7"/>
      <c r="Q332" s="30">
        <f>Q24+Q65+Q95+Q108+Q115+Q121+Q127+Q137+Q164+Q86+Q174+Q254+Q290+Q330</f>
        <v>0</v>
      </c>
    </row>
  </sheetData>
  <sheetProtection selectLockedCells="1" selectUnlockedCells="1"/>
  <mergeCells count="11">
    <mergeCell ref="G96:H96"/>
    <mergeCell ref="G6:K6"/>
    <mergeCell ref="H9:K9"/>
    <mergeCell ref="H10:K10"/>
    <mergeCell ref="G92:H92"/>
    <mergeCell ref="G94:H94"/>
    <mergeCell ref="I324:M324"/>
    <mergeCell ref="G98:H98"/>
    <mergeCell ref="I246:J246"/>
    <mergeCell ref="J320:N320"/>
    <mergeCell ref="I322:M322"/>
  </mergeCells>
  <dataValidations count="22">
    <dataValidation type="list" allowBlank="1" showErrorMessage="1" sqref="G92 G94 G96 G98">
      <formula1>$S$90:$S$93</formula1>
      <formula2>0</formula2>
    </dataValidation>
    <dataValidation type="list" allowBlank="1" showErrorMessage="1" sqref="N104:N107 N110:N114 N116:N120 N122:N126">
      <formula1>$S$98:$S$116</formula1>
      <formula2>0</formula2>
    </dataValidation>
    <dataValidation type="list" allowBlank="1" showErrorMessage="1" sqref="L131 L140 L152">
      <formula1>$S$130:$S$131</formula1>
      <formula2>0</formula2>
    </dataValidation>
    <dataValidation type="list" allowBlank="1" showErrorMessage="1" sqref="G161 M161 G163 M163 G165 M165">
      <formula1>$S$161:$S$162</formula1>
      <formula2>0</formula2>
    </dataValidation>
    <dataValidation type="list" allowBlank="1" showErrorMessage="1" sqref="H75 L75 H77 N77 H79 L79 D81 I81 K81 I83 H85 E87 K87">
      <formula1>$S$75:$S$87</formula1>
      <formula2>0</formula2>
    </dataValidation>
    <dataValidation type="list" allowBlank="1" showErrorMessage="1" sqref="G180 I180 K180">
      <formula1>$S$172:$S$177</formula1>
      <formula2>0</formula2>
    </dataValidation>
    <dataValidation type="list" allowBlank="1" showErrorMessage="1" sqref="K250:K251">
      <formula1>$S$249:$S$253</formula1>
      <formula2>0</formula2>
    </dataValidation>
    <dataValidation type="list" allowBlank="1" showErrorMessage="1" sqref="H248 I249">
      <formula1>$S$245:$S$248</formula1>
      <formula2>0</formula2>
    </dataValidation>
    <dataValidation type="list" allowBlank="1" showErrorMessage="1" sqref="I246">
      <formula1>$S$240:$S$244</formula1>
      <formula2>0</formula2>
    </dataValidation>
    <dataValidation type="list" allowBlank="1" showErrorMessage="1" sqref="J240:J241 J243 I247">
      <formula1>$S$217:$S$233</formula1>
      <formula2>0</formula2>
    </dataValidation>
    <dataValidation type="list" allowBlank="1" showErrorMessage="1" sqref="I242 I244 J245">
      <formula1>$S$234:$S$238</formula1>
      <formula2>0</formula2>
    </dataValidation>
    <dataValidation type="list" allowBlank="1" showErrorMessage="1" sqref="J252">
      <formula1>$T$217:$T$222</formula1>
      <formula2>0</formula2>
    </dataValidation>
    <dataValidation type="list" allowBlank="1" showErrorMessage="1" sqref="H271:H273 G274:G276 L277:L278 J279:K279 G286:G290">
      <formula1>$S$264:$S$275</formula1>
      <formula2>0</formula2>
    </dataValidation>
    <dataValidation type="list" allowBlank="1" showErrorMessage="1" sqref="H293:H294 G295:G296 H297:H298 G299:G300 F301:F302 E303:E304 F305:F317 F319:F328">
      <formula1>$S$281:$S$287</formula1>
      <formula2>0</formula2>
    </dataValidation>
    <dataValidation type="list" allowBlank="1" showErrorMessage="1" sqref="H76 L76 H78 N78 H80 L80 D82 I82 K82 I84 H86">
      <formula1>$S$75:$S$169</formula1>
      <formula2>0</formula2>
    </dataValidation>
    <dataValidation type="list" allowBlank="1" showErrorMessage="1" sqref="G205 K209">
      <formula1>$S$183:$S$188</formula1>
      <formula2>0</formula2>
    </dataValidation>
    <dataValidation type="list" allowBlank="1" showErrorMessage="1" sqref="F14 J14 C23 F23 J23 C35 G35 J35 E45 H45">
      <formula1>$S$12:$S$21</formula1>
      <formula2>0</formula2>
    </dataValidation>
    <dataValidation type="list" allowBlank="1" showErrorMessage="1" sqref="D56 G56 J56 D61 G61 J61 M61 D66 G66 J66">
      <formula1>$S$55:$S$68</formula1>
      <formula2>0</formula2>
    </dataValidation>
    <dataValidation type="list" allowBlank="1" showInputMessage="1" showErrorMessage="1" sqref="H308">
      <formula1>"dots, bits, bytes, pixels, colours, resolution"</formula1>
    </dataValidation>
    <dataValidation type="list" allowBlank="1" showErrorMessage="1" sqref="H318 F318">
      <formula1>"Bitmap, Vector"</formula1>
    </dataValidation>
    <dataValidation type="list" allowBlank="1" showInputMessage="1" showErrorMessage="1" sqref="H326">
      <formula1>"Password, Garry38, GHo3r6_shav, doG123, Password1."</formula1>
    </dataValidation>
    <dataValidation type="list" allowBlank="1" showInputMessage="1" showErrorMessage="1" sqref="J320:N320 I322:M322 I324:M324">
      <formula1>"To load the computers setting when switced on, To store currently used programs temporarily, To allow to to save your work permanently, To carry out all of the computers instructions, To allow all hardware inside the PC to communicate with each other"</formula1>
    </dataValidation>
  </dataValidations>
  <pageMargins left="0.75" right="0.75" top="1" bottom="1" header="0.51180555555555551" footer="0.51180555555555551"/>
  <pageSetup paperSize="9" firstPageNumber="0" orientation="portrait" horizontalDpi="300" verticalDpi="300" r:id="rId1"/>
  <headerFooter alignWithMargins="0"/>
  <drawing r:id="rId2"/>
  <legacyDrawing r:id="rId3"/>
  <oleObjects>
    <mc:AlternateContent xmlns:mc="http://schemas.openxmlformats.org/markup-compatibility/2006">
      <mc:Choice Requires="x14">
        <oleObject progId="Draw" shapeId="1068" r:id="rId4">
          <objectPr defaultSize="0" r:id="rId5">
            <anchor moveWithCells="1" sizeWithCells="1">
              <from>
                <xdr:col>2</xdr:col>
                <xdr:colOff>76200</xdr:colOff>
                <xdr:row>24</xdr:row>
                <xdr:rowOff>142875</xdr:rowOff>
              </from>
              <to>
                <xdr:col>5</xdr:col>
                <xdr:colOff>323850</xdr:colOff>
                <xdr:row>28</xdr:row>
                <xdr:rowOff>171450</xdr:rowOff>
              </to>
            </anchor>
          </objectPr>
        </oleObject>
      </mc:Choice>
      <mc:Fallback>
        <oleObject progId="Draw" shapeId="1068" r:id="rId4"/>
      </mc:Fallback>
    </mc:AlternateContent>
  </oleObjects>
  <mc:AlternateContent xmlns:mc="http://schemas.openxmlformats.org/markup-compatibility/2006">
    <mc:Choice Requires="x14">
      <controls>
        <mc:AlternateContent xmlns:mc="http://schemas.openxmlformats.org/markup-compatibility/2006">
          <mc:Choice Requires="x14">
            <control shapeId="5593" r:id="rId6" name="Button 1497">
              <controlPr defaultSize="0" print="0" autoFill="0" autoPict="0" macro="[0]!mark">
                <anchor moveWithCells="1" sizeWithCells="1">
                  <from>
                    <xdr:col>12</xdr:col>
                    <xdr:colOff>28575</xdr:colOff>
                    <xdr:row>9</xdr:row>
                    <xdr:rowOff>28575</xdr:rowOff>
                  </from>
                  <to>
                    <xdr:col>13</xdr:col>
                    <xdr:colOff>342900</xdr:colOff>
                    <xdr:row>10</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36"/>
  <sheetViews>
    <sheetView workbookViewId="0">
      <selection activeCell="L16" sqref="L16"/>
    </sheetView>
  </sheetViews>
  <sheetFormatPr defaultRowHeight="12.75" x14ac:dyDescent="0.2"/>
  <cols>
    <col min="1" max="7" width="9.140625" style="109"/>
    <col min="8" max="8" width="2.42578125" style="109" customWidth="1"/>
    <col min="9" max="16384" width="9.140625" style="109"/>
  </cols>
  <sheetData>
    <row r="1" spans="1:13" ht="95.25" customHeight="1" x14ac:dyDescent="0.2"/>
    <row r="2" spans="1:13" x14ac:dyDescent="0.2">
      <c r="F2" s="122" t="s">
        <v>374</v>
      </c>
      <c r="G2" s="122"/>
      <c r="I2" s="122" t="s">
        <v>375</v>
      </c>
      <c r="J2" s="122"/>
    </row>
    <row r="3" spans="1:13" ht="26.25" x14ac:dyDescent="0.2">
      <c r="A3" s="109" t="s">
        <v>245</v>
      </c>
      <c r="B3" s="124"/>
      <c r="C3" s="124"/>
      <c r="D3" s="124"/>
      <c r="E3" s="111"/>
      <c r="F3" s="123"/>
      <c r="G3" s="123"/>
      <c r="H3" s="112"/>
      <c r="I3" s="123"/>
      <c r="J3" s="123"/>
    </row>
    <row r="4" spans="1:13" ht="26.25" x14ac:dyDescent="0.2">
      <c r="B4" s="124"/>
      <c r="C4" s="124"/>
      <c r="D4" s="124"/>
      <c r="E4" s="111"/>
      <c r="F4" s="123"/>
      <c r="G4" s="123"/>
      <c r="H4" s="112"/>
      <c r="I4" s="123"/>
      <c r="J4" s="123"/>
    </row>
    <row r="5" spans="1:13" ht="26.25" x14ac:dyDescent="0.2">
      <c r="B5" s="111"/>
      <c r="C5" s="111"/>
      <c r="D5" s="111"/>
      <c r="E5" s="111"/>
      <c r="F5" s="123"/>
      <c r="G5" s="123"/>
      <c r="H5" s="112"/>
      <c r="I5" s="123"/>
      <c r="J5" s="123"/>
    </row>
    <row r="7" spans="1:13" x14ac:dyDescent="0.2">
      <c r="B7" s="109" t="s">
        <v>376</v>
      </c>
      <c r="C7" s="119"/>
      <c r="D7" s="119"/>
      <c r="E7" s="119"/>
      <c r="F7" s="119"/>
      <c r="G7" s="119"/>
      <c r="H7" s="119"/>
      <c r="I7" s="119"/>
      <c r="J7" s="119"/>
    </row>
    <row r="8" spans="1:13" x14ac:dyDescent="0.2">
      <c r="C8" s="119"/>
      <c r="D8" s="119"/>
      <c r="E8" s="119"/>
      <c r="F8" s="119"/>
      <c r="G8" s="119"/>
      <c r="H8" s="119"/>
      <c r="I8" s="119"/>
      <c r="J8" s="119"/>
      <c r="M8" s="109" t="s">
        <v>379</v>
      </c>
    </row>
    <row r="9" spans="1:13" x14ac:dyDescent="0.2">
      <c r="C9" s="119"/>
      <c r="D9" s="119"/>
      <c r="E9" s="119"/>
      <c r="F9" s="119"/>
      <c r="G9" s="119"/>
      <c r="H9" s="119"/>
      <c r="I9" s="119"/>
      <c r="J9" s="119"/>
    </row>
    <row r="10" spans="1:13" x14ac:dyDescent="0.2">
      <c r="C10" s="119"/>
      <c r="D10" s="119"/>
      <c r="E10" s="119"/>
      <c r="F10" s="119"/>
      <c r="G10" s="119"/>
      <c r="H10" s="119"/>
      <c r="I10" s="119"/>
      <c r="J10" s="119"/>
    </row>
    <row r="11" spans="1:13" x14ac:dyDescent="0.2">
      <c r="C11" s="119"/>
      <c r="D11" s="119"/>
      <c r="E11" s="119"/>
      <c r="F11" s="119"/>
      <c r="G11" s="119"/>
      <c r="H11" s="119"/>
      <c r="I11" s="119"/>
      <c r="J11" s="119"/>
    </row>
    <row r="12" spans="1:13" x14ac:dyDescent="0.2">
      <c r="C12" s="119"/>
      <c r="D12" s="119"/>
      <c r="E12" s="119"/>
      <c r="F12" s="119"/>
      <c r="G12" s="119"/>
      <c r="H12" s="119"/>
      <c r="I12" s="119"/>
      <c r="J12" s="119"/>
    </row>
    <row r="13" spans="1:13" x14ac:dyDescent="0.2">
      <c r="C13" s="119"/>
      <c r="D13" s="119"/>
      <c r="E13" s="119"/>
      <c r="F13" s="119"/>
      <c r="G13" s="119"/>
      <c r="H13" s="119"/>
      <c r="I13" s="119"/>
      <c r="J13" s="119"/>
    </row>
    <row r="14" spans="1:13" x14ac:dyDescent="0.2">
      <c r="C14" s="119"/>
      <c r="D14" s="119"/>
      <c r="E14" s="119"/>
      <c r="F14" s="119"/>
      <c r="G14" s="119"/>
      <c r="H14" s="119"/>
      <c r="I14" s="119"/>
      <c r="J14" s="119"/>
    </row>
    <row r="15" spans="1:13" x14ac:dyDescent="0.2">
      <c r="C15" s="119"/>
      <c r="D15" s="119"/>
      <c r="E15" s="119"/>
      <c r="F15" s="119"/>
      <c r="G15" s="119"/>
      <c r="H15" s="119"/>
      <c r="I15" s="119"/>
      <c r="J15" s="119"/>
    </row>
    <row r="16" spans="1:13" ht="54.75" customHeight="1" x14ac:dyDescent="0.2">
      <c r="C16" s="110"/>
      <c r="D16" s="110"/>
      <c r="E16" s="110"/>
      <c r="F16" s="110"/>
      <c r="G16" s="110"/>
      <c r="H16" s="110"/>
      <c r="I16" s="110"/>
      <c r="J16" s="110"/>
    </row>
    <row r="17" spans="2:10" x14ac:dyDescent="0.2">
      <c r="B17" s="109" t="s">
        <v>377</v>
      </c>
      <c r="C17" s="120"/>
      <c r="D17" s="120"/>
      <c r="E17" s="120"/>
      <c r="F17" s="120"/>
      <c r="G17" s="120"/>
      <c r="H17" s="120"/>
      <c r="I17" s="120"/>
      <c r="J17" s="120"/>
    </row>
    <row r="18" spans="2:10" x14ac:dyDescent="0.2">
      <c r="C18" s="120"/>
      <c r="D18" s="120"/>
      <c r="E18" s="120"/>
      <c r="F18" s="120"/>
      <c r="G18" s="120"/>
      <c r="H18" s="120"/>
      <c r="I18" s="120"/>
      <c r="J18" s="120"/>
    </row>
    <row r="19" spans="2:10" x14ac:dyDescent="0.2">
      <c r="C19" s="120"/>
      <c r="D19" s="120"/>
      <c r="E19" s="120"/>
      <c r="F19" s="120"/>
      <c r="G19" s="120"/>
      <c r="H19" s="120"/>
      <c r="I19" s="120"/>
      <c r="J19" s="120"/>
    </row>
    <row r="20" spans="2:10" x14ac:dyDescent="0.2">
      <c r="C20" s="120"/>
      <c r="D20" s="120"/>
      <c r="E20" s="120"/>
      <c r="F20" s="120"/>
      <c r="G20" s="120"/>
      <c r="H20" s="120"/>
      <c r="I20" s="120"/>
      <c r="J20" s="120"/>
    </row>
    <row r="21" spans="2:10" ht="61.5" customHeight="1" x14ac:dyDescent="0.2">
      <c r="C21" s="120"/>
      <c r="D21" s="120"/>
      <c r="E21" s="120"/>
      <c r="F21" s="120"/>
      <c r="G21" s="120"/>
      <c r="H21" s="120"/>
      <c r="I21" s="120"/>
      <c r="J21" s="120"/>
    </row>
    <row r="22" spans="2:10" ht="18" x14ac:dyDescent="0.2">
      <c r="C22" s="110"/>
      <c r="D22" s="110"/>
      <c r="E22" s="110"/>
      <c r="F22" s="110"/>
      <c r="G22" s="110"/>
      <c r="H22" s="110"/>
      <c r="I22" s="110"/>
      <c r="J22" s="110"/>
    </row>
    <row r="23" spans="2:10" x14ac:dyDescent="0.2">
      <c r="B23" s="109" t="s">
        <v>378</v>
      </c>
      <c r="C23" s="121"/>
      <c r="D23" s="121"/>
      <c r="E23" s="121"/>
      <c r="F23" s="121"/>
      <c r="G23" s="121"/>
      <c r="H23" s="121"/>
      <c r="I23" s="121"/>
      <c r="J23" s="121"/>
    </row>
    <row r="24" spans="2:10" x14ac:dyDescent="0.2">
      <c r="C24" s="121"/>
      <c r="D24" s="121"/>
      <c r="E24" s="121"/>
      <c r="F24" s="121"/>
      <c r="G24" s="121"/>
      <c r="H24" s="121"/>
      <c r="I24" s="121"/>
      <c r="J24" s="121"/>
    </row>
    <row r="25" spans="2:10" x14ac:dyDescent="0.2">
      <c r="C25" s="121"/>
      <c r="D25" s="121"/>
      <c r="E25" s="121"/>
      <c r="F25" s="121"/>
      <c r="G25" s="121"/>
      <c r="H25" s="121"/>
      <c r="I25" s="121"/>
      <c r="J25" s="121"/>
    </row>
    <row r="26" spans="2:10" x14ac:dyDescent="0.2">
      <c r="C26" s="121"/>
      <c r="D26" s="121"/>
      <c r="E26" s="121"/>
      <c r="F26" s="121"/>
      <c r="G26" s="121"/>
      <c r="H26" s="121"/>
      <c r="I26" s="121"/>
      <c r="J26" s="121"/>
    </row>
    <row r="27" spans="2:10" x14ac:dyDescent="0.2">
      <c r="C27" s="121"/>
      <c r="D27" s="121"/>
      <c r="E27" s="121"/>
      <c r="F27" s="121"/>
      <c r="G27" s="121"/>
      <c r="H27" s="121"/>
      <c r="I27" s="121"/>
      <c r="J27" s="121"/>
    </row>
    <row r="28" spans="2:10" x14ac:dyDescent="0.2">
      <c r="C28" s="121"/>
      <c r="D28" s="121"/>
      <c r="E28" s="121"/>
      <c r="F28" s="121"/>
      <c r="G28" s="121"/>
      <c r="H28" s="121"/>
      <c r="I28" s="121"/>
      <c r="J28" s="121"/>
    </row>
    <row r="29" spans="2:10" x14ac:dyDescent="0.2">
      <c r="C29" s="121"/>
      <c r="D29" s="121"/>
      <c r="E29" s="121"/>
      <c r="F29" s="121"/>
      <c r="G29" s="121"/>
      <c r="H29" s="121"/>
      <c r="I29" s="121"/>
      <c r="J29" s="121"/>
    </row>
    <row r="30" spans="2:10" x14ac:dyDescent="0.2">
      <c r="C30" s="121"/>
      <c r="D30" s="121"/>
      <c r="E30" s="121"/>
      <c r="F30" s="121"/>
      <c r="G30" s="121"/>
      <c r="H30" s="121"/>
      <c r="I30" s="121"/>
      <c r="J30" s="121"/>
    </row>
    <row r="31" spans="2:10" x14ac:dyDescent="0.2">
      <c r="C31" s="121"/>
      <c r="D31" s="121"/>
      <c r="E31" s="121"/>
      <c r="F31" s="121"/>
      <c r="G31" s="121"/>
      <c r="H31" s="121"/>
      <c r="I31" s="121"/>
      <c r="J31" s="121"/>
    </row>
    <row r="32" spans="2:10" x14ac:dyDescent="0.2">
      <c r="C32" s="121"/>
      <c r="D32" s="121"/>
      <c r="E32" s="121"/>
      <c r="F32" s="121"/>
      <c r="G32" s="121"/>
      <c r="H32" s="121"/>
      <c r="I32" s="121"/>
      <c r="J32" s="121"/>
    </row>
    <row r="33" spans="3:10" x14ac:dyDescent="0.2">
      <c r="C33" s="121"/>
      <c r="D33" s="121"/>
      <c r="E33" s="121"/>
      <c r="F33" s="121"/>
      <c r="G33" s="121"/>
      <c r="H33" s="121"/>
      <c r="I33" s="121"/>
      <c r="J33" s="121"/>
    </row>
    <row r="34" spans="3:10" x14ac:dyDescent="0.2">
      <c r="C34" s="121"/>
      <c r="D34" s="121"/>
      <c r="E34" s="121"/>
      <c r="F34" s="121"/>
      <c r="G34" s="121"/>
      <c r="H34" s="121"/>
      <c r="I34" s="121"/>
      <c r="J34" s="121"/>
    </row>
    <row r="35" spans="3:10" x14ac:dyDescent="0.2">
      <c r="C35" s="121"/>
      <c r="D35" s="121"/>
      <c r="E35" s="121"/>
      <c r="F35" s="121"/>
      <c r="G35" s="121"/>
      <c r="H35" s="121"/>
      <c r="I35" s="121"/>
      <c r="J35" s="121"/>
    </row>
    <row r="36" spans="3:10" x14ac:dyDescent="0.2">
      <c r="C36" s="121"/>
      <c r="D36" s="121"/>
      <c r="E36" s="121"/>
      <c r="F36" s="121"/>
      <c r="G36" s="121"/>
      <c r="H36" s="121"/>
      <c r="I36" s="121"/>
      <c r="J36" s="121"/>
    </row>
  </sheetData>
  <sheetProtection formatCells="0" formatColumns="0" formatRows="0" insertColumns="0" insertRows="0" insertHyperlinks="0" deleteColumns="0" deleteRows="0" sort="0" autoFilter="0" pivotTables="0"/>
  <mergeCells count="8">
    <mergeCell ref="C7:J15"/>
    <mergeCell ref="C17:J21"/>
    <mergeCell ref="C23:J36"/>
    <mergeCell ref="F2:G2"/>
    <mergeCell ref="F3:G5"/>
    <mergeCell ref="I3:J5"/>
    <mergeCell ref="I2:J2"/>
    <mergeCell ref="B3:D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MarkTest" altText="Check Score">
                <anchor moveWithCells="1" sizeWithCells="1">
                  <from>
                    <xdr:col>12</xdr:col>
                    <xdr:colOff>152400</xdr:colOff>
                    <xdr:row>1</xdr:row>
                    <xdr:rowOff>66675</xdr:rowOff>
                  </from>
                  <to>
                    <xdr:col>15</xdr:col>
                    <xdr:colOff>171450</xdr:colOff>
                    <xdr:row>5</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2"/>
  <sheetViews>
    <sheetView workbookViewId="0"/>
  </sheetViews>
  <sheetFormatPr defaultRowHeight="15" customHeight="1" x14ac:dyDescent="0.2"/>
  <cols>
    <col min="1" max="1" width="13.5703125" style="69" customWidth="1"/>
    <col min="2" max="2" width="2.85546875" style="70" customWidth="1"/>
    <col min="3" max="3" width="7.85546875" style="70" customWidth="1"/>
    <col min="4" max="7" width="9.140625" style="70"/>
    <col min="8" max="9" width="5.7109375" style="70" customWidth="1"/>
    <col min="10" max="10" width="15.5703125" style="70" customWidth="1"/>
    <col min="11" max="16384" width="9.140625" style="70"/>
  </cols>
  <sheetData>
    <row r="1" spans="1:10" ht="15" customHeight="1" x14ac:dyDescent="0.2">
      <c r="A1" s="71"/>
      <c r="B1" s="72"/>
      <c r="C1" s="72"/>
      <c r="D1" s="72"/>
      <c r="E1" s="72"/>
      <c r="F1" s="72"/>
      <c r="G1" s="72"/>
      <c r="H1" s="72"/>
      <c r="I1" s="72"/>
      <c r="J1" s="73"/>
    </row>
    <row r="2" spans="1:10" ht="15" customHeight="1" x14ac:dyDescent="0.2">
      <c r="A2" s="74"/>
      <c r="B2" s="75"/>
      <c r="C2" s="75"/>
      <c r="D2" s="75"/>
      <c r="E2" s="75"/>
      <c r="F2" s="75"/>
      <c r="G2" s="75"/>
      <c r="H2" s="75"/>
      <c r="I2" s="75"/>
      <c r="J2" s="76"/>
    </row>
    <row r="3" spans="1:10" ht="15" customHeight="1" x14ac:dyDescent="0.2">
      <c r="A3" s="74"/>
      <c r="B3" s="75"/>
      <c r="C3" s="75"/>
      <c r="D3" s="75"/>
      <c r="E3" s="75"/>
      <c r="F3" s="75"/>
      <c r="G3" s="75"/>
      <c r="H3" s="75"/>
      <c r="I3" s="75"/>
      <c r="J3" s="76"/>
    </row>
    <row r="4" spans="1:10" ht="15" customHeight="1" x14ac:dyDescent="0.2">
      <c r="A4" s="74"/>
      <c r="B4" s="75"/>
      <c r="C4" s="75"/>
      <c r="D4" s="75"/>
      <c r="E4" s="75"/>
      <c r="F4" s="75"/>
      <c r="G4" s="75"/>
      <c r="H4" s="75"/>
      <c r="I4" s="75"/>
      <c r="J4" s="76"/>
    </row>
    <row r="5" spans="1:10" ht="31.5" customHeight="1" x14ac:dyDescent="0.35">
      <c r="A5" s="74"/>
      <c r="B5" s="75"/>
      <c r="C5" s="75"/>
      <c r="D5" s="77"/>
      <c r="E5" s="75"/>
      <c r="F5" s="75"/>
      <c r="G5" s="75"/>
      <c r="H5" s="75"/>
      <c r="I5" s="75"/>
      <c r="J5" s="76"/>
    </row>
    <row r="6" spans="1:10" ht="21.75" customHeight="1" x14ac:dyDescent="0.3">
      <c r="A6" s="78"/>
      <c r="B6" s="75"/>
      <c r="C6" s="79" t="s">
        <v>245</v>
      </c>
      <c r="D6" s="80" t="str">
        <f>B9&amp;Test!H9&amp;B9&amp;Test!H10</f>
        <v xml:space="preserve">  </v>
      </c>
      <c r="E6" s="81"/>
      <c r="F6" s="81"/>
      <c r="G6" s="81"/>
      <c r="H6" s="82"/>
      <c r="I6" s="75"/>
      <c r="J6" s="76"/>
    </row>
    <row r="7" spans="1:10" ht="6" customHeight="1" x14ac:dyDescent="0.3">
      <c r="A7" s="74"/>
      <c r="B7" s="75"/>
      <c r="C7" s="83"/>
      <c r="D7" s="84"/>
      <c r="E7" s="75"/>
      <c r="F7" s="75"/>
      <c r="G7" s="75"/>
      <c r="H7" s="75"/>
      <c r="I7" s="75"/>
      <c r="J7" s="76"/>
    </row>
    <row r="8" spans="1:10" ht="27.75" customHeight="1" x14ac:dyDescent="0.3">
      <c r="A8" s="74"/>
      <c r="B8" s="75"/>
      <c r="C8" s="85">
        <f>C21</f>
        <v>0</v>
      </c>
      <c r="D8" s="84"/>
      <c r="E8" s="75"/>
      <c r="F8" s="75"/>
      <c r="G8" s="75"/>
      <c r="H8" s="86" t="s">
        <v>299</v>
      </c>
      <c r="I8" s="86" t="s">
        <v>300</v>
      </c>
      <c r="J8" s="87" t="s">
        <v>301</v>
      </c>
    </row>
    <row r="9" spans="1:10" ht="12" customHeight="1" x14ac:dyDescent="0.3">
      <c r="A9" s="74"/>
      <c r="B9" s="75" t="s">
        <v>80</v>
      </c>
      <c r="C9" s="83"/>
      <c r="D9" s="84"/>
      <c r="E9" s="75"/>
      <c r="F9" s="75"/>
      <c r="G9" s="75"/>
      <c r="H9" s="88" t="s">
        <v>302</v>
      </c>
      <c r="I9" s="88" t="s">
        <v>302</v>
      </c>
      <c r="J9" s="89" t="s">
        <v>302</v>
      </c>
    </row>
    <row r="10" spans="1:10" ht="39.950000000000003" customHeight="1" x14ac:dyDescent="0.2">
      <c r="A10" s="90" t="s">
        <v>303</v>
      </c>
      <c r="B10" s="91" t="s">
        <v>304</v>
      </c>
      <c r="C10" s="126" t="str">
        <f>IF(H10=5,Comments!A1,IF(H10&gt;1,Comments!A2,IF(H10&lt;2,Comments!A3)))</f>
        <v>You were not able to identify the parts of a Computer Workstation.</v>
      </c>
      <c r="D10" s="126"/>
      <c r="E10" s="126"/>
      <c r="F10" s="126"/>
      <c r="G10" s="126"/>
      <c r="H10" s="92">
        <f>Test!Q24</f>
        <v>0</v>
      </c>
      <c r="I10" s="93" t="s">
        <v>305</v>
      </c>
      <c r="J10" s="94">
        <f>H10/10</f>
        <v>0</v>
      </c>
    </row>
    <row r="11" spans="1:10" ht="39.950000000000003" customHeight="1" x14ac:dyDescent="0.2">
      <c r="A11" s="90" t="s">
        <v>306</v>
      </c>
      <c r="B11" s="91" t="s">
        <v>304</v>
      </c>
      <c r="C11" s="126" t="str">
        <f>IF(H11&gt;8,Comments!A4,IF(H11&gt;3,Comments!A5,IF(H11&lt;4,Comments!A6)))</f>
        <v>You were not able to recognise the icons used in Word Processing.</v>
      </c>
      <c r="D11" s="126"/>
      <c r="E11" s="126"/>
      <c r="F11" s="126"/>
      <c r="G11" s="126"/>
      <c r="H11" s="92">
        <f>Test!Q65</f>
        <v>0</v>
      </c>
      <c r="I11" s="93" t="s">
        <v>305</v>
      </c>
      <c r="J11" s="94">
        <f>H11/10</f>
        <v>0</v>
      </c>
    </row>
    <row r="12" spans="1:10" ht="39.950000000000003" customHeight="1" x14ac:dyDescent="0.2">
      <c r="A12" s="90" t="s">
        <v>307</v>
      </c>
      <c r="B12" s="91" t="s">
        <v>304</v>
      </c>
      <c r="C12" s="126" t="str">
        <f>IF(H12=5,Comments!A7,IF(H12&gt;1,Comments!A8,IF(H12&lt;2,Comments!A9)))</f>
        <v>You are not aware of what tasks different computer programs should be used for.</v>
      </c>
      <c r="D12" s="126"/>
      <c r="E12" s="126"/>
      <c r="F12" s="126"/>
      <c r="G12" s="126"/>
      <c r="H12" s="92">
        <f>Test!Q95</f>
        <v>0</v>
      </c>
      <c r="I12" s="93" t="s">
        <v>308</v>
      </c>
      <c r="J12" s="94">
        <f>H12/4</f>
        <v>0</v>
      </c>
    </row>
    <row r="13" spans="1:10" ht="94.5" customHeight="1" x14ac:dyDescent="0.2">
      <c r="A13" s="90" t="s">
        <v>309</v>
      </c>
      <c r="B13" s="91" t="s">
        <v>304</v>
      </c>
      <c r="C13" s="126" t="str">
        <f>IF(Test!S119=5,Comments!A10,IF(Test!S119&gt;1,Comments!C10,IF(Test!S119&lt;2,Comments!D10)))&amp;IF(Test!T119=5,Comments!A11,IF(Test!T119&gt;1,Comments!C11,IF(Test!T119&lt;2,Comments!D11)))&amp;IF(Test!U119=5,Comments!A12,IF(Test!U119&gt;1,Comments!C12,IF(Test!U119&lt;2,Comments!D12)))&amp;IF(Test!V119=5,Comments!A13,IF(Test!V119&gt;1,Comments!C13,IF(Test!V119&lt;2,Comments!D13)))</f>
        <v>You were not able to create formulas using add (+).  You were not able to create formulas using subtract (-).  You were not able to create formulas using multiply (*).  You were not able to create formulas using divide (/).</v>
      </c>
      <c r="D13" s="126"/>
      <c r="E13" s="126"/>
      <c r="F13" s="126"/>
      <c r="G13" s="126"/>
      <c r="H13" s="92">
        <f>Test!Q129</f>
        <v>0</v>
      </c>
      <c r="I13" s="93" t="s">
        <v>310</v>
      </c>
      <c r="J13" s="94">
        <f>H13/19</f>
        <v>0</v>
      </c>
    </row>
    <row r="14" spans="1:10" ht="39.950000000000003" customHeight="1" x14ac:dyDescent="0.2">
      <c r="A14" s="90" t="s">
        <v>311</v>
      </c>
      <c r="B14" s="91" t="s">
        <v>304</v>
      </c>
      <c r="C14" s="126" t="str">
        <f>IF(H14&gt;6,Comments!A14,IF(H14&gt;2,Comments!A15,IF(H14&lt;3,Comments!A16)))</f>
        <v>You have not yet identified cells on a spreadsheet, and formulas in a model.</v>
      </c>
      <c r="D14" s="126"/>
      <c r="E14" s="126"/>
      <c r="F14" s="126"/>
      <c r="G14" s="126"/>
      <c r="H14" s="92">
        <f>Test!Q290</f>
        <v>0</v>
      </c>
      <c r="I14" s="93" t="s">
        <v>312</v>
      </c>
      <c r="J14" s="94">
        <f>H14/8</f>
        <v>0</v>
      </c>
    </row>
    <row r="15" spans="1:10" ht="39.950000000000003" customHeight="1" x14ac:dyDescent="0.2">
      <c r="A15" s="90" t="s">
        <v>313</v>
      </c>
      <c r="B15" s="91" t="s">
        <v>304</v>
      </c>
      <c r="C15" s="126" t="str">
        <f>IF(H15=3,Comments!A17,IF(H15=2,Comments!A18,IF(H15&lt;2,Comments!A19)))</f>
        <v>You have not chose appropriate images for a purpose.</v>
      </c>
      <c r="D15" s="126"/>
      <c r="E15" s="126"/>
      <c r="F15" s="126"/>
      <c r="G15" s="126"/>
      <c r="H15" s="92">
        <f>Test!Q137</f>
        <v>0</v>
      </c>
      <c r="I15" s="93" t="s">
        <v>314</v>
      </c>
      <c r="J15" s="94">
        <f>H15/3</f>
        <v>0</v>
      </c>
    </row>
    <row r="16" spans="1:10" ht="39.950000000000003" customHeight="1" x14ac:dyDescent="0.2">
      <c r="A16" s="90" t="s">
        <v>315</v>
      </c>
      <c r="B16" s="91" t="s">
        <v>304</v>
      </c>
      <c r="C16" s="125" t="str">
        <f>IF(H16&gt;4,Comments!A20,IF(H16&gt;2,Comments!A21,IF(H16&lt;3,Comments!A22)))</f>
        <v>You do not yet have an understanding of good practice when presenting work.</v>
      </c>
      <c r="D16" s="125"/>
      <c r="E16" s="125"/>
      <c r="F16" s="125"/>
      <c r="G16" s="125"/>
      <c r="H16" s="92">
        <f>Test!Q164</f>
        <v>0</v>
      </c>
      <c r="I16" s="93" t="s">
        <v>316</v>
      </c>
      <c r="J16" s="94">
        <f>H16/6</f>
        <v>0</v>
      </c>
    </row>
    <row r="17" spans="1:10" ht="39.950000000000003" customHeight="1" x14ac:dyDescent="0.2">
      <c r="A17" s="90" t="s">
        <v>317</v>
      </c>
      <c r="B17" s="91" t="s">
        <v>304</v>
      </c>
      <c r="C17" s="125" t="str">
        <f>IF(H17&gt;11,Comments!A23,IF(H17&gt;3,Comments!A24,IF(H17&lt;4,Comments!A25)))</f>
        <v>You are not familiar with the computer terms.</v>
      </c>
      <c r="D17" s="125"/>
      <c r="E17" s="125"/>
      <c r="F17" s="125"/>
      <c r="G17" s="125"/>
      <c r="H17" s="92">
        <f>Test!Q86</f>
        <v>0</v>
      </c>
      <c r="I17" s="93" t="s">
        <v>318</v>
      </c>
      <c r="J17" s="94">
        <f>H17/13</f>
        <v>0</v>
      </c>
    </row>
    <row r="18" spans="1:10" ht="39.950000000000003" customHeight="1" x14ac:dyDescent="0.2">
      <c r="A18" s="90" t="s">
        <v>319</v>
      </c>
      <c r="B18" s="91" t="s">
        <v>304</v>
      </c>
      <c r="C18" s="126" t="str">
        <f>IF(H18&gt;4,Comments!A26,IF(H18&gt;1,Comments!A27,IF(H18&lt;2,Comments!A28)))</f>
        <v>You are not yet able to follow sequenced instructions.</v>
      </c>
      <c r="D18" s="126"/>
      <c r="E18" s="126"/>
      <c r="F18" s="126"/>
      <c r="G18" s="126"/>
      <c r="H18" s="92">
        <f>Test!Q174</f>
        <v>0</v>
      </c>
      <c r="I18" s="93" t="s">
        <v>320</v>
      </c>
      <c r="J18" s="94">
        <f>H18/5</f>
        <v>0</v>
      </c>
    </row>
    <row r="19" spans="1:10" ht="39.950000000000003" customHeight="1" x14ac:dyDescent="0.2">
      <c r="A19" s="90" t="s">
        <v>321</v>
      </c>
      <c r="B19" s="91" t="s">
        <v>304</v>
      </c>
      <c r="C19" s="125" t="str">
        <f>IF(H19&gt;5,Comments!A29,IF(H19&gt;2,Comments!A30,IF(H19&lt;3,Comments!A31)))</f>
        <v>You have not been able to read the database and extract the relevent information from it.</v>
      </c>
      <c r="D19" s="125"/>
      <c r="E19" s="125"/>
      <c r="F19" s="125"/>
      <c r="G19" s="125"/>
      <c r="H19" s="92">
        <f>Test!Q254</f>
        <v>0</v>
      </c>
      <c r="I19" s="93" t="s">
        <v>322</v>
      </c>
      <c r="J19" s="94">
        <f>H19/7</f>
        <v>0</v>
      </c>
    </row>
    <row r="20" spans="1:10" ht="39.950000000000003" customHeight="1" x14ac:dyDescent="0.2">
      <c r="A20" s="90" t="s">
        <v>323</v>
      </c>
      <c r="B20" s="91" t="s">
        <v>304</v>
      </c>
      <c r="C20" s="125" t="str">
        <f>IF(H20&gt;5,Comments!A32,IF(H20&gt;2,Comments!A33,IF(H20&lt;3,Comments!A34)))</f>
        <v>You do not yet know the Database terms.</v>
      </c>
      <c r="D20" s="125"/>
      <c r="E20" s="125"/>
      <c r="F20" s="125"/>
      <c r="G20" s="125"/>
      <c r="H20" s="92">
        <f>Test!Q330</f>
        <v>0</v>
      </c>
      <c r="I20" s="93" t="s">
        <v>322</v>
      </c>
      <c r="J20" s="94">
        <f>H20/7</f>
        <v>0</v>
      </c>
    </row>
    <row r="21" spans="1:10" ht="39.75" customHeight="1" x14ac:dyDescent="0.2">
      <c r="A21" s="95" t="s">
        <v>324</v>
      </c>
      <c r="B21" s="96"/>
      <c r="C21" s="97">
        <f>Test!$D$6</f>
        <v>0</v>
      </c>
      <c r="D21" s="96"/>
      <c r="E21" s="96"/>
      <c r="F21" s="96"/>
      <c r="G21" s="96"/>
      <c r="H21" s="98" t="s">
        <v>117</v>
      </c>
      <c r="I21" s="98"/>
      <c r="J21" s="99">
        <f>SUM(J10:J20)/11</f>
        <v>0</v>
      </c>
    </row>
    <row r="22" spans="1:10" ht="33" customHeight="1" x14ac:dyDescent="0.2"/>
  </sheetData>
  <sheetProtection selectLockedCells="1" selectUnlockedCells="1"/>
  <mergeCells count="11">
    <mergeCell ref="C15:G15"/>
    <mergeCell ref="C10:G10"/>
    <mergeCell ref="C11:G11"/>
    <mergeCell ref="C12:G12"/>
    <mergeCell ref="C13:G13"/>
    <mergeCell ref="C14:G14"/>
    <mergeCell ref="C16:G16"/>
    <mergeCell ref="C17:G17"/>
    <mergeCell ref="C18:G18"/>
    <mergeCell ref="C19:G19"/>
    <mergeCell ref="C20:G20"/>
  </mergeCells>
  <pageMargins left="0.75" right="0.75" top="1" bottom="1" header="0.51180555555555551" footer="0.51180555555555551"/>
  <pageSetup paperSize="9"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S34"/>
  <sheetViews>
    <sheetView topLeftCell="E1" workbookViewId="0">
      <selection activeCell="E2" sqref="E2"/>
    </sheetView>
  </sheetViews>
  <sheetFormatPr defaultRowHeight="12.75" x14ac:dyDescent="0.2"/>
  <cols>
    <col min="1" max="4" width="0" hidden="1" customWidth="1"/>
    <col min="5" max="5" width="9.140625" style="100"/>
    <col min="6" max="6" width="10.140625" style="100" customWidth="1"/>
    <col min="7" max="45" width="9.140625" style="100"/>
  </cols>
  <sheetData>
    <row r="1" spans="1:4" x14ac:dyDescent="0.2">
      <c r="A1" t="s">
        <v>325</v>
      </c>
      <c r="B1">
        <v>1</v>
      </c>
    </row>
    <row r="2" spans="1:4" x14ac:dyDescent="0.2">
      <c r="A2" t="s">
        <v>326</v>
      </c>
    </row>
    <row r="3" spans="1:4" x14ac:dyDescent="0.2">
      <c r="A3" t="s">
        <v>327</v>
      </c>
    </row>
    <row r="4" spans="1:4" ht="24" customHeight="1" x14ac:dyDescent="0.2">
      <c r="A4" t="s">
        <v>328</v>
      </c>
      <c r="B4">
        <v>2</v>
      </c>
    </row>
    <row r="5" spans="1:4" x14ac:dyDescent="0.2">
      <c r="A5" t="s">
        <v>329</v>
      </c>
    </row>
    <row r="6" spans="1:4" x14ac:dyDescent="0.2">
      <c r="A6" t="s">
        <v>330</v>
      </c>
    </row>
    <row r="7" spans="1:4" ht="27.75" customHeight="1" x14ac:dyDescent="0.2">
      <c r="A7" s="101" t="s">
        <v>331</v>
      </c>
      <c r="B7">
        <v>3</v>
      </c>
    </row>
    <row r="8" spans="1:4" ht="127.5" x14ac:dyDescent="0.2">
      <c r="A8" s="101" t="s">
        <v>332</v>
      </c>
    </row>
    <row r="9" spans="1:4" ht="114.75" x14ac:dyDescent="0.2">
      <c r="A9" s="101" t="s">
        <v>333</v>
      </c>
    </row>
    <row r="10" spans="1:4" ht="33.75" customHeight="1" x14ac:dyDescent="0.2">
      <c r="A10" s="101" t="s">
        <v>334</v>
      </c>
      <c r="B10" s="49">
        <v>4</v>
      </c>
      <c r="C10" s="101" t="s">
        <v>335</v>
      </c>
      <c r="D10" s="101" t="s">
        <v>336</v>
      </c>
    </row>
    <row r="11" spans="1:4" ht="17.25" customHeight="1" x14ac:dyDescent="0.2">
      <c r="A11" s="101" t="s">
        <v>337</v>
      </c>
      <c r="B11" s="49"/>
      <c r="C11" s="101" t="s">
        <v>338</v>
      </c>
      <c r="D11" s="101" t="s">
        <v>339</v>
      </c>
    </row>
    <row r="12" spans="1:4" ht="15" customHeight="1" x14ac:dyDescent="0.2">
      <c r="A12" s="101" t="s">
        <v>340</v>
      </c>
      <c r="B12" s="49"/>
      <c r="C12" s="101" t="s">
        <v>341</v>
      </c>
      <c r="D12" s="101" t="s">
        <v>342</v>
      </c>
    </row>
    <row r="13" spans="1:4" ht="15.75" customHeight="1" x14ac:dyDescent="0.2">
      <c r="A13" s="101" t="s">
        <v>343</v>
      </c>
      <c r="B13" s="49"/>
      <c r="C13" s="101" t="s">
        <v>344</v>
      </c>
      <c r="D13" s="101" t="s">
        <v>345</v>
      </c>
    </row>
    <row r="14" spans="1:4" ht="30" customHeight="1" x14ac:dyDescent="0.2">
      <c r="A14" s="101" t="s">
        <v>346</v>
      </c>
      <c r="B14">
        <v>12</v>
      </c>
    </row>
    <row r="15" spans="1:4" ht="114.75" x14ac:dyDescent="0.2">
      <c r="A15" s="101" t="s">
        <v>347</v>
      </c>
    </row>
    <row r="16" spans="1:4" ht="114.75" x14ac:dyDescent="0.2">
      <c r="A16" s="101" t="s">
        <v>348</v>
      </c>
    </row>
    <row r="17" spans="1:3" ht="24" customHeight="1" x14ac:dyDescent="0.2">
      <c r="A17" t="s">
        <v>349</v>
      </c>
      <c r="B17">
        <v>567</v>
      </c>
    </row>
    <row r="18" spans="1:3" x14ac:dyDescent="0.2">
      <c r="A18" t="s">
        <v>350</v>
      </c>
    </row>
    <row r="19" spans="1:3" x14ac:dyDescent="0.2">
      <c r="A19" t="s">
        <v>351</v>
      </c>
      <c r="C19" s="102"/>
    </row>
    <row r="20" spans="1:3" ht="26.25" customHeight="1" x14ac:dyDescent="0.2">
      <c r="A20" s="101" t="s">
        <v>352</v>
      </c>
      <c r="B20">
        <v>8</v>
      </c>
      <c r="C20" s="102"/>
    </row>
    <row r="21" spans="1:3" ht="114.75" x14ac:dyDescent="0.2">
      <c r="A21" s="101" t="s">
        <v>353</v>
      </c>
      <c r="C21" s="102"/>
    </row>
    <row r="22" spans="1:3" ht="127.5" x14ac:dyDescent="0.2">
      <c r="A22" s="101" t="s">
        <v>354</v>
      </c>
      <c r="C22" s="102"/>
    </row>
    <row r="23" spans="1:3" ht="21.75" customHeight="1" x14ac:dyDescent="0.2">
      <c r="A23" t="s">
        <v>355</v>
      </c>
      <c r="B23">
        <v>9</v>
      </c>
      <c r="C23" s="103" t="s">
        <v>356</v>
      </c>
    </row>
    <row r="24" spans="1:3" x14ac:dyDescent="0.2">
      <c r="A24" t="s">
        <v>357</v>
      </c>
    </row>
    <row r="25" spans="1:3" x14ac:dyDescent="0.2">
      <c r="A25" t="s">
        <v>358</v>
      </c>
    </row>
    <row r="26" spans="1:3" ht="21" customHeight="1" x14ac:dyDescent="0.2">
      <c r="A26" t="s">
        <v>359</v>
      </c>
      <c r="B26">
        <v>10</v>
      </c>
    </row>
    <row r="27" spans="1:3" x14ac:dyDescent="0.2">
      <c r="A27" t="s">
        <v>360</v>
      </c>
      <c r="B27" s="104"/>
    </row>
    <row r="28" spans="1:3" x14ac:dyDescent="0.2">
      <c r="A28" t="s">
        <v>361</v>
      </c>
    </row>
    <row r="29" spans="1:3" ht="27.75" customHeight="1" x14ac:dyDescent="0.2">
      <c r="A29" s="101" t="s">
        <v>362</v>
      </c>
      <c r="B29" s="105">
        <v>11</v>
      </c>
    </row>
    <row r="30" spans="1:3" ht="140.25" x14ac:dyDescent="0.2">
      <c r="A30" s="101" t="s">
        <v>363</v>
      </c>
    </row>
    <row r="31" spans="1:3" ht="140.25" x14ac:dyDescent="0.2">
      <c r="A31" s="101" t="s">
        <v>364</v>
      </c>
    </row>
    <row r="32" spans="1:3" ht="27.75" customHeight="1" x14ac:dyDescent="0.2">
      <c r="A32" t="s">
        <v>365</v>
      </c>
    </row>
    <row r="33" spans="1:2" x14ac:dyDescent="0.2">
      <c r="A33" t="s">
        <v>366</v>
      </c>
      <c r="B33">
        <v>13</v>
      </c>
    </row>
    <row r="34" spans="1:2" x14ac:dyDescent="0.2">
      <c r="A34" t="s">
        <v>367</v>
      </c>
    </row>
  </sheetData>
  <sheetProtection selectLockedCells="1" selectUnlockedCells="1"/>
  <pageMargins left="0.75" right="0.75" top="1" bottom="1"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Test</vt:lpstr>
      <vt:lpstr>Sheet1</vt:lpstr>
      <vt:lpstr>Feedback</vt:lpstr>
      <vt:lpstr>Comments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TeCoEd</dc:creator>
  <cp:lastModifiedBy>Mr Aldred </cp:lastModifiedBy>
  <cp:lastPrinted>2015-06-13T17:05:14Z</cp:lastPrinted>
  <dcterms:created xsi:type="dcterms:W3CDTF">2015-06-13T10:23:09Z</dcterms:created>
  <dcterms:modified xsi:type="dcterms:W3CDTF">2015-06-22T08:05:20Z</dcterms:modified>
</cp:coreProperties>
</file>